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4640" windowHeight="15620" tabRatio="500" activeTab="1"/>
  </bookViews>
  <sheets>
    <sheet name="Sheet1" sheetId="1" r:id="rId1"/>
    <sheet name="Output" sheetId="3" r:id="rId2"/>
    <sheet name="Countries" sheetId="2" r:id="rId3"/>
  </sheets>
  <definedNames>
    <definedName name="_xlnm._FilterDatabase" localSheetId="0" hidden="1">Sheet1!$A$1:$AD$164</definedName>
    <definedName name="COUNTRY">Countries!$B$2:$B$39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3" l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12" i="3"/>
  <c r="G30" i="3"/>
  <c r="G29" i="3"/>
  <c r="G25" i="3"/>
  <c r="G48" i="3"/>
  <c r="G32" i="3"/>
  <c r="G18" i="3"/>
  <c r="G27" i="3"/>
  <c r="G17" i="3"/>
  <c r="G26" i="3"/>
  <c r="G33" i="3"/>
  <c r="G35" i="3"/>
  <c r="G22" i="3"/>
  <c r="G15" i="3"/>
  <c r="G46" i="3"/>
  <c r="G41" i="3"/>
  <c r="G24" i="3"/>
  <c r="G23" i="3"/>
  <c r="G20" i="3"/>
  <c r="G49" i="3"/>
  <c r="G34" i="3"/>
  <c r="G28" i="3"/>
  <c r="G39" i="3"/>
  <c r="G16" i="3"/>
  <c r="G40" i="3"/>
  <c r="G13" i="3"/>
  <c r="G19" i="3"/>
  <c r="G21" i="3"/>
  <c r="G14" i="3"/>
  <c r="G47" i="3"/>
  <c r="G37" i="3"/>
  <c r="G44" i="3"/>
  <c r="G42" i="3"/>
  <c r="G43" i="3"/>
  <c r="G36" i="3"/>
  <c r="G38" i="3"/>
  <c r="G12" i="3"/>
  <c r="G31" i="3"/>
  <c r="G45" i="3"/>
  <c r="E24" i="3"/>
  <c r="D24" i="3"/>
  <c r="F24" i="3"/>
  <c r="E45" i="3"/>
  <c r="D45" i="3"/>
  <c r="F45" i="3"/>
  <c r="E31" i="3"/>
  <c r="D31" i="3"/>
  <c r="F31" i="3"/>
  <c r="E12" i="3"/>
  <c r="D12" i="3"/>
  <c r="F12" i="3"/>
  <c r="E30" i="3"/>
  <c r="D30" i="3"/>
  <c r="F30" i="3"/>
  <c r="E29" i="3"/>
  <c r="D29" i="3"/>
  <c r="F29" i="3"/>
  <c r="E25" i="3"/>
  <c r="D25" i="3"/>
  <c r="F25" i="3"/>
  <c r="E48" i="3"/>
  <c r="D48" i="3"/>
  <c r="F48" i="3"/>
  <c r="E32" i="3"/>
  <c r="D32" i="3"/>
  <c r="F32" i="3"/>
  <c r="E18" i="3"/>
  <c r="D18" i="3"/>
  <c r="F18" i="3"/>
  <c r="E27" i="3"/>
  <c r="D27" i="3"/>
  <c r="F27" i="3"/>
  <c r="E17" i="3"/>
  <c r="D17" i="3"/>
  <c r="F17" i="3"/>
  <c r="E26" i="3"/>
  <c r="D26" i="3"/>
  <c r="F26" i="3"/>
  <c r="E33" i="3"/>
  <c r="D33" i="3"/>
  <c r="F33" i="3"/>
  <c r="E35" i="3"/>
  <c r="D35" i="3"/>
  <c r="F35" i="3"/>
  <c r="E22" i="3"/>
  <c r="D22" i="3"/>
  <c r="F22" i="3"/>
  <c r="E15" i="3"/>
  <c r="D15" i="3"/>
  <c r="F15" i="3"/>
  <c r="E46" i="3"/>
  <c r="D46" i="3"/>
  <c r="F46" i="3"/>
  <c r="E41" i="3"/>
  <c r="D41" i="3"/>
  <c r="F41" i="3"/>
  <c r="E23" i="3"/>
  <c r="D23" i="3"/>
  <c r="F23" i="3"/>
  <c r="E20" i="3"/>
  <c r="D20" i="3"/>
  <c r="F20" i="3"/>
  <c r="E49" i="3"/>
  <c r="D49" i="3"/>
  <c r="F49" i="3"/>
  <c r="E34" i="3"/>
  <c r="D34" i="3"/>
  <c r="F34" i="3"/>
  <c r="E28" i="3"/>
  <c r="D28" i="3"/>
  <c r="F28" i="3"/>
  <c r="E39" i="3"/>
  <c r="D39" i="3"/>
  <c r="F39" i="3"/>
  <c r="E16" i="3"/>
  <c r="D16" i="3"/>
  <c r="F16" i="3"/>
  <c r="E40" i="3"/>
  <c r="D40" i="3"/>
  <c r="F40" i="3"/>
  <c r="E13" i="3"/>
  <c r="D13" i="3"/>
  <c r="F13" i="3"/>
  <c r="E19" i="3"/>
  <c r="D19" i="3"/>
  <c r="F19" i="3"/>
  <c r="E21" i="3"/>
  <c r="D21" i="3"/>
  <c r="F21" i="3"/>
  <c r="E14" i="3"/>
  <c r="D14" i="3"/>
  <c r="F14" i="3"/>
  <c r="E47" i="3"/>
  <c r="D47" i="3"/>
  <c r="F47" i="3"/>
  <c r="E37" i="3"/>
  <c r="D37" i="3"/>
  <c r="F37" i="3"/>
  <c r="E44" i="3"/>
  <c r="D44" i="3"/>
  <c r="F44" i="3"/>
  <c r="E42" i="3"/>
  <c r="D42" i="3"/>
  <c r="F42" i="3"/>
  <c r="E43" i="3"/>
  <c r="D43" i="3"/>
  <c r="F43" i="3"/>
  <c r="E36" i="3"/>
  <c r="D36" i="3"/>
  <c r="F36" i="3"/>
  <c r="E38" i="3"/>
  <c r="D38" i="3"/>
  <c r="F38" i="3"/>
  <c r="E50" i="3"/>
  <c r="D50" i="3"/>
  <c r="F50" i="3"/>
  <c r="E7" i="3"/>
  <c r="D7" i="3"/>
  <c r="F7" i="3"/>
  <c r="E6" i="3"/>
  <c r="D6" i="3"/>
  <c r="F6" i="3"/>
  <c r="F8" i="3"/>
  <c r="E8" i="3"/>
  <c r="D8" i="3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F2" i="3"/>
  <c r="F3" i="3"/>
  <c r="F4" i="3"/>
  <c r="E2" i="3"/>
  <c r="E3" i="3"/>
  <c r="E4" i="3"/>
  <c r="D2" i="3"/>
  <c r="D3" i="3"/>
  <c r="D4" i="3"/>
  <c r="I149" i="1"/>
  <c r="H149" i="1"/>
  <c r="J149" i="1"/>
  <c r="B162" i="1"/>
  <c r="B164" i="1"/>
  <c r="A162" i="1"/>
  <c r="A164" i="1"/>
  <c r="B150" i="1"/>
  <c r="B160" i="1"/>
  <c r="B158" i="1"/>
  <c r="B156" i="1"/>
  <c r="A150" i="1"/>
  <c r="A160" i="1"/>
  <c r="A158" i="1"/>
  <c r="A156" i="1"/>
</calcChain>
</file>

<file path=xl/comments1.xml><?xml version="1.0" encoding="utf-8"?>
<comments xmlns="http://schemas.openxmlformats.org/spreadsheetml/2006/main">
  <authors>
    <author>Johan Roos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Johan Roos:</t>
        </r>
        <r>
          <rPr>
            <sz val="8"/>
            <color indexed="81"/>
            <rFont val="Tahoma"/>
            <family val="2"/>
          </rPr>
          <t xml:space="preserve">
SOLAS
Part A
Reg 1
(a) Unless expressly provided otherwise, the present regulations apply only to ships engaged on international voyages.
Reg 2
(d) International voyage means a voyage from a country to which the present Convention applies to a port outside such country, or conversely.
</t>
        </r>
      </text>
    </comment>
  </commentList>
</comments>
</file>

<file path=xl/sharedStrings.xml><?xml version="1.0" encoding="utf-8"?>
<sst xmlns="http://schemas.openxmlformats.org/spreadsheetml/2006/main" count="1495" uniqueCount="827">
  <si>
    <t xml:space="preserve">  Nation</t>
  </si>
  <si>
    <t>Cause</t>
  </si>
  <si>
    <t>Greece</t>
  </si>
  <si>
    <t>Express Samina</t>
  </si>
  <si>
    <t>Collision</t>
  </si>
  <si>
    <t>Bangladesh</t>
  </si>
  <si>
    <t>Congo</t>
  </si>
  <si>
    <t>Philippines</t>
  </si>
  <si>
    <t>fire</t>
  </si>
  <si>
    <t>Senegal</t>
  </si>
  <si>
    <t>http://news.bbc.co.uk/2/hi/africa/2287621.stm; http://en.wikipedia.org/wiki/MV_Le_Joola</t>
  </si>
  <si>
    <t>Indonesia</t>
  </si>
  <si>
    <t>Somalia</t>
  </si>
  <si>
    <t>V lost power, rescue</t>
  </si>
  <si>
    <t>http://news.bbc.co.uk/2/hi/africa/3242804.stm</t>
  </si>
  <si>
    <t>Nov. 2002</t>
  </si>
  <si>
    <t>Tanzania</t>
  </si>
  <si>
    <t>Burundi</t>
  </si>
  <si>
    <t>O, Storm</t>
  </si>
  <si>
    <t>Storm</t>
  </si>
  <si>
    <t>United States</t>
  </si>
  <si>
    <t>Zambia</t>
  </si>
  <si>
    <t>O</t>
  </si>
  <si>
    <t>Pakistan</t>
  </si>
  <si>
    <t>Capsize</t>
  </si>
  <si>
    <t>Fire</t>
  </si>
  <si>
    <t>Weather</t>
  </si>
  <si>
    <t>W</t>
  </si>
  <si>
    <t>Nepal</t>
  </si>
  <si>
    <t>Nigeria</t>
  </si>
  <si>
    <t>Brazil</t>
  </si>
  <si>
    <t>Day and Month</t>
  </si>
  <si>
    <t>Year</t>
  </si>
  <si>
    <t>sudden storm</t>
  </si>
  <si>
    <t>Egypt</t>
  </si>
  <si>
    <t>Canada</t>
  </si>
  <si>
    <t>Cameroon</t>
  </si>
  <si>
    <t>Bahrain</t>
  </si>
  <si>
    <t>an evening cruise less than a mile off the coast.</t>
  </si>
  <si>
    <t>Ghana</t>
  </si>
  <si>
    <t>F</t>
  </si>
  <si>
    <t>Lake Tanganyika</t>
  </si>
  <si>
    <t>stormy conditions, with high waves</t>
  </si>
  <si>
    <t>Vietnam</t>
  </si>
  <si>
    <t>O, C</t>
  </si>
  <si>
    <t>the rope to its rudder was cut, then waves hit the ship</t>
  </si>
  <si>
    <t>Wooden hull vessel. Large waves damaged bamboo outrigger causing vessel to sink</t>
  </si>
  <si>
    <t>suddenly slammed by a giant wave</t>
  </si>
  <si>
    <t>Italy</t>
  </si>
  <si>
    <t>Collision with container ship</t>
  </si>
  <si>
    <t>Myanmar</t>
  </si>
  <si>
    <t>ferry flipped as it tried to steer away from a whirlpool</t>
  </si>
  <si>
    <t>Australia</t>
  </si>
  <si>
    <t>Collision with pleasure craft</t>
  </si>
  <si>
    <t>China</t>
  </si>
  <si>
    <t>Ferry collided with sand carrier</t>
  </si>
  <si>
    <t>Haiti</t>
  </si>
  <si>
    <t>ferry hit a sandbar and flung passengers overboard</t>
  </si>
  <si>
    <t>Rice cargo</t>
  </si>
  <si>
    <t>Sierra Leone</t>
  </si>
  <si>
    <t>O, W</t>
  </si>
  <si>
    <t>High river</t>
  </si>
  <si>
    <t>Thailand</t>
  </si>
  <si>
    <t>W, O</t>
  </si>
  <si>
    <t>Malaysia</t>
  </si>
  <si>
    <t>Hit by sand-laden barge from behind</t>
  </si>
  <si>
    <t xml:space="preserve"> May 11</t>
  </si>
  <si>
    <t>Survivors swam</t>
  </si>
  <si>
    <t>Turkey</t>
  </si>
  <si>
    <t>Overturned in strong winds</t>
  </si>
  <si>
    <t>Carrying double the legal passenger limit</t>
  </si>
  <si>
    <t>fog</t>
  </si>
  <si>
    <t>passengers on board panicked and swarmed to one side</t>
  </si>
  <si>
    <t>Collision with larger ferry which fled the scene</t>
  </si>
  <si>
    <t>collision with a cargo boat in dense fog</t>
  </si>
  <si>
    <t>Tonga</t>
  </si>
  <si>
    <t>wooden ship</t>
  </si>
  <si>
    <t>Sep. 5</t>
  </si>
  <si>
    <t>100+</t>
  </si>
  <si>
    <t>200+</t>
  </si>
  <si>
    <t>O, W, T</t>
  </si>
  <si>
    <t>Capsized at dock</t>
  </si>
  <si>
    <t>Collision in fog</t>
  </si>
  <si>
    <t>India</t>
  </si>
  <si>
    <t>Overcrowded, leaky, hit a bridge</t>
  </si>
  <si>
    <t>Sank</t>
  </si>
  <si>
    <t>Heavily loaded with cargo</t>
  </si>
  <si>
    <t>Peru</t>
  </si>
  <si>
    <t>Amazon River</t>
  </si>
  <si>
    <t>Bad weather</t>
  </si>
  <si>
    <t>Uganda</t>
  </si>
  <si>
    <t>Missing</t>
  </si>
  <si>
    <t>Bus fell off ferry</t>
  </si>
  <si>
    <t>Overcrowding, bad weather</t>
  </si>
  <si>
    <t>Listing, lost engine power, overloaded</t>
  </si>
  <si>
    <t>Norway</t>
  </si>
  <si>
    <t>Papua New Guinea</t>
  </si>
  <si>
    <r>
      <t>2</t>
    </r>
    <r>
      <rPr>
        <vertAlign val="superscript"/>
        <sz val="11"/>
        <color theme="1"/>
        <rFont val="Calibri"/>
      </rPr>
      <t>nd</t>
    </r>
    <r>
      <rPr>
        <sz val="11"/>
        <color theme="1"/>
        <rFont val="Calibri"/>
      </rPr>
      <t xml:space="preserve"> hand Japanese vessel</t>
    </r>
  </si>
  <si>
    <t>Abbreviations:</t>
  </si>
  <si>
    <t>V=vessel</t>
  </si>
  <si>
    <t>T=training</t>
  </si>
  <si>
    <t>G=grounding</t>
  </si>
  <si>
    <t>C=collision</t>
  </si>
  <si>
    <t>F=fire</t>
  </si>
  <si>
    <t>Vessel Name</t>
  </si>
  <si>
    <t>Vessel Modifications</t>
  </si>
  <si>
    <t>Vessel Operator</t>
  </si>
  <si>
    <t>Secondhand (Y/N)</t>
  </si>
  <si>
    <t>Waterway and characteristics</t>
  </si>
  <si>
    <t>Crew response</t>
  </si>
  <si>
    <t>Y=yes</t>
  </si>
  <si>
    <t>N=No</t>
  </si>
  <si>
    <t>Source</t>
  </si>
  <si>
    <t>Previous owner(s)</t>
  </si>
  <si>
    <t>Minoan Flying Dolphins</t>
  </si>
  <si>
    <t>Y</t>
  </si>
  <si>
    <t>Compagnie Generale Transatlantique (France); Compagnie Generale Transmediterraneenne (France); SNCM (France);  Stability Maritime (Greece); Agapitos Lines (Greece)</t>
  </si>
  <si>
    <t>Previous service (years)</t>
  </si>
  <si>
    <t>Night</t>
  </si>
  <si>
    <t># of Passengers at Time of Crash</t>
  </si>
  <si>
    <t>ship on autopilot w/o crew member on watch; crew failed to help passengers evacuate</t>
  </si>
  <si>
    <t>Hit reef and sunk because port stabilizer fin did not deploy and vessel drifted off course; sank because watertight compartment doors were open against regulations</t>
  </si>
  <si>
    <t>Vessel Capacity (# of people)</t>
  </si>
  <si>
    <t>None</t>
  </si>
  <si>
    <t>Gale winds</t>
  </si>
  <si>
    <t>British and Greek navies, local fishing boats</t>
  </si>
  <si>
    <t>http://www.adriaticandaegeanferries.com/agapitoslines/goleng.html  http://www.greekislandhopping.com/Updates/updatepages/u_disaster.html  http://books.google.com/books?id=BsgCFOr38ygC&amp;pg=PA42&amp;lpg=PA42&amp;dq=Express+Samina+suicide&amp;source=web&amp;ots=s4vmyhM0fh&amp;sig=LPfQfZHWJCDPQp-9xm75isBOhX0&amp;hl=en&amp;sa=X&amp;oi=book_result&amp;resnum=3&amp;ct=result#v=onepage&amp;q=Express%20Samina%20suicide&amp;f=false</t>
  </si>
  <si>
    <t>Portes islets off Paros Island (Greece); reef and rocks</t>
  </si>
  <si>
    <t>heavy fog</t>
  </si>
  <si>
    <t>Document 1</t>
  </si>
  <si>
    <t>Meghna River, swift currents</t>
  </si>
  <si>
    <t>3 hours late; navy divers, police, local volunteers</t>
  </si>
  <si>
    <t>MV Rajhangshi </t>
  </si>
  <si>
    <t>Collision with cargo ship MV Jalkapot</t>
  </si>
  <si>
    <t>Lake Kivu</t>
  </si>
  <si>
    <t>MV Musaka</t>
  </si>
  <si>
    <t>Day</t>
  </si>
  <si>
    <t>immediate; divers and Red Cross</t>
  </si>
  <si>
    <t>capsized when passengers rushed onto moored vessel to escape heavy rain</t>
  </si>
  <si>
    <t>sudden heavy rain</t>
  </si>
  <si>
    <t>Cargo of foam mattresses became waterlogged and blocked cabin exit</t>
  </si>
  <si>
    <t>MV Maria Carmela</t>
  </si>
  <si>
    <t>Mascate Island to Lucena</t>
  </si>
  <si>
    <t>Dawn</t>
  </si>
  <si>
    <t>Philippine Navy and Coast Guard</t>
  </si>
  <si>
    <t>291+</t>
  </si>
  <si>
    <t>Montenegro Shipping Lines</t>
  </si>
  <si>
    <t>crew may have been untrained in basic safety</t>
  </si>
  <si>
    <t>Fire starting in sacks of copra; allegations of arson</t>
  </si>
  <si>
    <t>Document 3, http://www.newsflash.org/2002/04/hl/hl015571.htm</t>
  </si>
  <si>
    <t>Passengers jumped off the ferry without life jackets even though there were enough to go around</t>
  </si>
  <si>
    <t xml:space="preserve">Meghna River </t>
  </si>
  <si>
    <t>W,O, T,capsize</t>
  </si>
  <si>
    <t>MV Salahuddin-2</t>
  </si>
  <si>
    <t>http://news.bbc.co.uk/2/hi/south_asia/1967551.stm; number of fatalities from World Travel Watch 2002  https://web.archive.org/web/20031117170943/http://thedailystar.net/2003/07/11/d3071101011.htm</t>
  </si>
  <si>
    <t>whirlwind, rainstorm</t>
  </si>
  <si>
    <t>~500</t>
  </si>
  <si>
    <t>immediate; local Red Crescent, local fishermen</t>
  </si>
  <si>
    <t>MV Nasreen</t>
  </si>
  <si>
    <t>overcrowded; sank after hitting turbulent water</t>
  </si>
  <si>
    <t>juncture of Padma, Meghna and Dakatia rivers; strong currents, monsoon season caused heavy flooding</t>
  </si>
  <si>
    <t>estimated 500-1000</t>
  </si>
  <si>
    <t>~300</t>
  </si>
  <si>
    <t>ferry not recovered until July 14; about 400 passengers boarded at the last minute after another ferry was canceled</t>
  </si>
  <si>
    <t>http://www.cnn.com/2003/WORLD/asiapcf/south/07/09/bangadesh.ferry/    http://www.wsws.org/articles/2003/jul2003/bang-j19.shtml   Document 4</t>
  </si>
  <si>
    <t>MV Le Joola</t>
  </si>
  <si>
    <t>Republique Senegal, Ministere de l'Equipement; operated by the Armed Forces of Senegal</t>
  </si>
  <si>
    <t>mechanical damage repair and replacement of the first side engine in 2001</t>
  </si>
  <si>
    <t>N</t>
  </si>
  <si>
    <t>N/A</t>
  </si>
  <si>
    <t>N/A=not applicable</t>
  </si>
  <si>
    <t>storm, wind</t>
  </si>
  <si>
    <t>coast of Gambia, rough seas</t>
  </si>
  <si>
    <t>government rescue teams did not arrive until the following morning, though local fishing boats rescued some survivors</t>
  </si>
  <si>
    <t>1927+</t>
  </si>
  <si>
    <t>capsized in rough seas caused by storm</t>
  </si>
  <si>
    <t>vessel was meant only to be sailed in coastal waters but was sailed beyond this limit; overcrowding, instability because passengers slept on deck; poor maintenance of the vessel; severe overcrowding</t>
  </si>
  <si>
    <t>ferry captain was drunk</t>
  </si>
  <si>
    <t>Masohi Star</t>
  </si>
  <si>
    <t>overcrowded and off-balance, sunk</t>
  </si>
  <si>
    <t>close to shore, off Ambon Island</t>
  </si>
  <si>
    <t>no other record found</t>
  </si>
  <si>
    <t>Gulf of Aden</t>
  </si>
  <si>
    <t>100-120</t>
  </si>
  <si>
    <t>fire caused by explosion in engine room; passengers panicked and moved to bow; ship capsized</t>
  </si>
  <si>
    <t>captain among the dead</t>
  </si>
  <si>
    <t>Yemeni authorities conducted searches, found no survivors</t>
  </si>
  <si>
    <t>MV Nguvu za Maskini</t>
  </si>
  <si>
    <t>Lake Victoria</t>
  </si>
  <si>
    <t>capsized, overcrowded</t>
  </si>
  <si>
    <t>strong winds</t>
  </si>
  <si>
    <t>Jan. 4, 2003</t>
  </si>
  <si>
    <t>fishermen</t>
  </si>
  <si>
    <t>Jan. 3, 2003</t>
  </si>
  <si>
    <t>Overloaded, vessel overturned and was swept away in high seas</t>
  </si>
  <si>
    <t>en route from mainland Tanzania to an island in the Zanzibar archipelago</t>
  </si>
  <si>
    <t>Root Causes/Exacerbating Factors/Other</t>
  </si>
  <si>
    <t>boat contained a wedding party</t>
  </si>
  <si>
    <t>local facilities inadequate to mount a search and rescue</t>
  </si>
  <si>
    <t>high seas, severe storm</t>
  </si>
  <si>
    <t>Tanganyika Biseko</t>
  </si>
  <si>
    <t>29+</t>
  </si>
  <si>
    <t>Kashowgwe</t>
  </si>
  <si>
    <t>stormy weather, waves up to 2 meters high</t>
  </si>
  <si>
    <t>cargo of produce as well as people</t>
  </si>
  <si>
    <t>immediate rescue</t>
  </si>
  <si>
    <t>http://news.bbc.co.uk/2/hi/africa/3242804.stm; http://www.dawn.com/news/89441/150-drown-as-ferry-capsizes-in-dr-congo; http://www.news24.com/Africa/News/DRC-ferry-capsizes-160-missing-20030324</t>
  </si>
  <si>
    <t>River Buriganga near Dhaka</t>
  </si>
  <si>
    <t>sudden afternoon/evening storm</t>
  </si>
  <si>
    <t>fire brigade, police, and locals</t>
  </si>
  <si>
    <t>Naghchini River</t>
  </si>
  <si>
    <t>O, collision with a barge, sank</t>
  </si>
  <si>
    <t>most of the dead were children and women</t>
  </si>
  <si>
    <t>Surma River near Chatak town</t>
  </si>
  <si>
    <t>local fishermen</t>
  </si>
  <si>
    <t>MV Sharifpur</t>
  </si>
  <si>
    <t>storm</t>
  </si>
  <si>
    <t>http://www.theguardian.com/world/2003/apr/14/bangladesh; http://www.hindu.com/2003/04/14/stories/2003041404340102.htm</t>
  </si>
  <si>
    <t>MV Mitali</t>
  </si>
  <si>
    <t>MV Majlishpur</t>
  </si>
  <si>
    <t>Meghna River</t>
  </si>
  <si>
    <t>carrying wedding party</t>
  </si>
  <si>
    <t>90+</t>
  </si>
  <si>
    <t>Document 12; http://news.bbc.co.uk/2/hi/south_asia/2966277.stm; http://archive.thedailystar.net/2005/10/15/d5101501033.htm; http://www.highbeam.com/doc/1P1-73499887.html</t>
  </si>
  <si>
    <t>Andrew J. Barberi</t>
  </si>
  <si>
    <t>New York Harbor; choppy seas</t>
  </si>
  <si>
    <t>heavy winds</t>
  </si>
  <si>
    <t>immediate, even before berthing</t>
  </si>
  <si>
    <t>pilot lost consciousness because of blood-pressure illness and prescribed medication</t>
  </si>
  <si>
    <t>crash didn't occur at peak hours</t>
  </si>
  <si>
    <t>New York City Department of Transportation</t>
  </si>
  <si>
    <t>upper-deck crew ignorant of crash; two-pilot regulation not enforced; inadequate training</t>
  </si>
  <si>
    <t>http://www.nytimes.com/2005/03/09/nyregion/09ferry.html?_r=1&amp;ref=ferries; http://en.wikipedia.org/wiki/2003_Staten_Island_Ferry_crash</t>
  </si>
  <si>
    <t>Lake Mweru</t>
  </si>
  <si>
    <t>high winds</t>
  </si>
  <si>
    <t>&lt;39</t>
  </si>
  <si>
    <t>ferry was unlicensed; homemade and didn't have an engine</t>
  </si>
  <si>
    <t>crew faced criminal charges</t>
  </si>
  <si>
    <t>http://news.bbc.co.uk/2/hi/africa/3242804.stm; http://news.bbc.co.uk/2/hi/africa/3239182.stm; Document 13</t>
  </si>
  <si>
    <t>rebuilt after the crash and returned to service in 2004</t>
  </si>
  <si>
    <t>Vessel Age at time of accident (years)</t>
  </si>
  <si>
    <t>Dieu Merci</t>
  </si>
  <si>
    <t>ferry may have been two vessels lashed together</t>
  </si>
  <si>
    <t>Lake Mayi Ndombe, doubles or triples in size during rainy season</t>
  </si>
  <si>
    <t>storm with 2m high surge; rainy season beginning</t>
  </si>
  <si>
    <t>Ntomba Nzondo</t>
  </si>
  <si>
    <t>United Nations helicopter, Medicins Sans Frontiers</t>
  </si>
  <si>
    <t>W, O, V, C</t>
  </si>
  <si>
    <t>http://news.bbc.co.uk/2/hi/africa/3242804.stm; http://news.bbc.co.uk/2/hi/africa/3242040.stm; http://news.bbc.co.uk/2/hi/africa/3246520.stm; http://www.cbsnews.com/news/congo-ferry-victims-mourned/</t>
  </si>
  <si>
    <t>Congo River near town of Lukelela</t>
  </si>
  <si>
    <t>ferry made of wood and fell apart as it burned; fire started by technician trying to repair a motor near a fuel barrel</t>
  </si>
  <si>
    <t>UN helicopters and patrol boats</t>
  </si>
  <si>
    <t>Document 14</t>
  </si>
  <si>
    <t>WG&amp;A consortium</t>
  </si>
  <si>
    <t>fishing boats, navy, cargo boats, coast guard</t>
  </si>
  <si>
    <t>SuperFerry 14</t>
  </si>
  <si>
    <t>Islamist terrorist attack (bombing, fire)</t>
  </si>
  <si>
    <t>Manila Bay</t>
  </si>
  <si>
    <t>http://en.wikipedia.org/wiki/2004_SuperFerry_14_bombing; http://www.cnn.com/2004/WORLD/asiapcf/02/27/philippines.ferry.reut/</t>
  </si>
  <si>
    <t>rough seas</t>
  </si>
  <si>
    <t>Capsize, engine failure</t>
  </si>
  <si>
    <t>Document 15, Document 16</t>
  </si>
  <si>
    <t>Rough seas, overcrowded</t>
  </si>
  <si>
    <t>off the island of Karabuang</t>
  </si>
  <si>
    <t>vessel carrying a wedding party</t>
  </si>
  <si>
    <t>Philippines and Indonesia</t>
  </si>
  <si>
    <t>Beringin Jaya</t>
  </si>
  <si>
    <t>high waves</t>
  </si>
  <si>
    <t>Document 17</t>
  </si>
  <si>
    <t>Document 18</t>
  </si>
  <si>
    <t>MV Lighting Sun</t>
  </si>
  <si>
    <t>passengers were asleep at the time of the disaster</t>
  </si>
  <si>
    <t>MV Diganta</t>
  </si>
  <si>
    <t>Meghna River, near the junction with Padma River; swift currents</t>
  </si>
  <si>
    <t>pre-monsoon season, when fierce storms blow up quickly</t>
  </si>
  <si>
    <t>250-300</t>
  </si>
  <si>
    <t>pre-monsoon season, when fierce storms blow up quickly; winds up to 90 kph (56 mph)</t>
  </si>
  <si>
    <t>villagers</t>
  </si>
  <si>
    <t>http://news.bbc.co.uk/2/hi/south_asia/3739597.stm; http://www.smh.com.au/articles/2004/05/24/1085344029530.html?from=storylhs</t>
  </si>
  <si>
    <t>http://news.bbc.co.uk/2/hi/south_asia/3739597.stm; http://www.smh.com.au/articles/2004/05/24/1085344029530.html?from=storylhs; http://news.bbc.co.uk/2/hi/middle_east/4678192.stm</t>
  </si>
  <si>
    <t>Fatalities (confirmed)</t>
  </si>
  <si>
    <t>MV Maharaj</t>
  </si>
  <si>
    <t>sudden tropical storm</t>
  </si>
  <si>
    <t>Buriganga River; strong currents</t>
  </si>
  <si>
    <t>200-300</t>
  </si>
  <si>
    <t>villagers, fishing boats</t>
  </si>
  <si>
    <t>http://www.nytimes.com/2005/02/20/international/asia/20bangla.html?_r=0; http://news.bbc.co.uk/2/hi/middle_east/4678192.stm; http://news.bbc.co.uk/2/hi/south_asia/4281027.stm</t>
  </si>
  <si>
    <t>MV Prince of Patuakhali</t>
  </si>
  <si>
    <t>Golapchipa</t>
  </si>
  <si>
    <t>rescue vessel delayed by bad weather</t>
  </si>
  <si>
    <t>bad weather, strong tides</t>
  </si>
  <si>
    <t>Weather, Overcrowded</t>
  </si>
  <si>
    <t>150-200</t>
  </si>
  <si>
    <t> M.V. Raipura</t>
  </si>
  <si>
    <t>villagers and rescue vessel MV Rustam; rescue hampered by storm</t>
  </si>
  <si>
    <t>rescue vessel MV Rustam delayed by bad weather; divers hampered by strong currents</t>
  </si>
  <si>
    <t>strong currents</t>
  </si>
  <si>
    <t>SuperFerry 9</t>
  </si>
  <si>
    <t>Aboitiz Transport System Corp</t>
  </si>
  <si>
    <t>Off the coast of Zamboanga Del Norte, calm waters</t>
  </si>
  <si>
    <t>Capsized; one of the ferry's side doors may have been left open or cargo may have shifted</t>
  </si>
  <si>
    <t>Private No. 002</t>
  </si>
  <si>
    <t>Leaking, sunk</t>
  </si>
  <si>
    <t>Sinan County, Liuchi River</t>
  </si>
  <si>
    <t>operating without permission</t>
  </si>
  <si>
    <t>He Guangfu</t>
  </si>
  <si>
    <t>Jianhe County, Qingshui River</t>
  </si>
  <si>
    <t>Qianjianheke-00178</t>
  </si>
  <si>
    <t>Mechanical failure which was mishandled, causing an engine flameout; vessel then broke up on a rock</t>
  </si>
  <si>
    <t>operator unqualified</t>
  </si>
  <si>
    <t>Tianzu County, Qingshui River</t>
  </si>
  <si>
    <t>fog, poor visibility</t>
  </si>
  <si>
    <t>Time of Day</t>
  </si>
  <si>
    <t>vessel struck a rock while avoiding another ship</t>
  </si>
  <si>
    <t>Passenger No. 00311</t>
  </si>
  <si>
    <t>few reports</t>
  </si>
  <si>
    <t>Qiandongnanke-0181</t>
  </si>
  <si>
    <t>SanBanXi Reservoir, 20 m deep, turbulent, reefs</t>
  </si>
  <si>
    <t>water turbulent because reservoir was full</t>
  </si>
  <si>
    <t>operator may have ignored warnings not to run vessel</t>
  </si>
  <si>
    <t>hampered by water turbulence</t>
  </si>
  <si>
    <t>Qianbijiedu-4001</t>
  </si>
  <si>
    <t>Collided with bridge pier, capsized</t>
  </si>
  <si>
    <t>Jinsha County, Yutang River</t>
  </si>
  <si>
    <t>improper stowage of motorcycles led to overloaded and weight imbalance</t>
  </si>
  <si>
    <t>ML Prince</t>
  </si>
  <si>
    <t>Capsized, storm, overcrowded</t>
  </si>
  <si>
    <t>strong tides</t>
  </si>
  <si>
    <t>no lifeboats; mechanical and structural faults; vessel sank 3 times since 1989</t>
  </si>
  <si>
    <t>mouth of the Meghna River</t>
  </si>
  <si>
    <t>Document 20; http://news.bbc.co.uk/2/hi/middle_east/4678192.stm</t>
  </si>
  <si>
    <t>http://www.fire.org.uk/cs/BBC_News/News2005/May/bbc160505g.htm; http://news.bbc.co.uk/2/hi/middle_east/4678192.stm</t>
  </si>
  <si>
    <t>http://www.namibian.com.na/indexx.php?archive_id=16408&amp;page_type=archive_story_detail&amp;page=5788; http://news.bbc.co.uk/2/hi/middle_east/4678192.stm</t>
  </si>
  <si>
    <t>Document 21; http://news.bbc.co.uk/2/hi/middle_east/4678192.stm</t>
  </si>
  <si>
    <t>Mae An</t>
  </si>
  <si>
    <t>off Masbate Island</t>
  </si>
  <si>
    <t>Document 22</t>
  </si>
  <si>
    <t>41-46</t>
  </si>
  <si>
    <t>no passenger manifest</t>
  </si>
  <si>
    <t>typhoon</t>
  </si>
  <si>
    <t>typhoon Chanchu</t>
  </si>
  <si>
    <t>rescue by another ferry, the Maria Sophia, and by American and Australian surfers on the Maria Sophia</t>
  </si>
  <si>
    <t>MV Leonida II</t>
  </si>
  <si>
    <t>off Hinatuan Island; high waves</t>
  </si>
  <si>
    <t>Document 23, Document 24, Document 26</t>
  </si>
  <si>
    <t>boat overloaded with passengers and carrying 300 bags of cement</t>
  </si>
  <si>
    <t>M/V Catalyn-D</t>
  </si>
  <si>
    <t>Rice cargo; investigated by a Special Board of Marine Inquiry</t>
  </si>
  <si>
    <t>Paluan Bay, Mindoro</t>
  </si>
  <si>
    <t>Fire started in the cargo section, cause unknown</t>
  </si>
  <si>
    <t>crew abandoned ship with passengers; rescued by fishing boats and Coast Guard</t>
  </si>
  <si>
    <t>San Nicolas Shipping Lines </t>
  </si>
  <si>
    <t>Document 28, Document 29, Document 30</t>
  </si>
  <si>
    <t>M/V Blue Water Princess</t>
  </si>
  <si>
    <t>SAR by navy, air force; hampered by bad weather</t>
  </si>
  <si>
    <t>near Bondoc Peninsula on Luzon Island</t>
  </si>
  <si>
    <t>MV Princess of the Stars</t>
  </si>
  <si>
    <t>Sulpicio Lines</t>
  </si>
  <si>
    <t>Typhoon Fengshen</t>
  </si>
  <si>
    <t>Ishikawajima-Harima Heavy Industries Co., Ltd. (Japan); Shin Nihonkai Ferry</t>
  </si>
  <si>
    <t>Although Typhoon Fengshen had already made landfall, the vessel was allowed to sail because it was considered large enough to stay afloat in the typhoon's periphery; however, Fengshen changed trajectory</t>
  </si>
  <si>
    <t>some report crew more concerned with saving themselves than helping passengers</t>
  </si>
  <si>
    <t>Navy forced to abort rescue because of storm</t>
  </si>
  <si>
    <t>later, efforts to remove a dangerous pesticide cargo that was on board when the vessel sank. Illegal to transport dangerous items in passenger vessels.</t>
  </si>
  <si>
    <t>http://en.wikipedia.org/wiki/MV_Princess_of_the_Stars; Document 32</t>
  </si>
  <si>
    <t>KMP Digul</t>
  </si>
  <si>
    <t>between Merauke and Tanah Merah</t>
  </si>
  <si>
    <t>SAR hampered by 4-meter waves</t>
  </si>
  <si>
    <t>~250</t>
  </si>
  <si>
    <t>overloaded with cargo as well as passengers; no safety equipment</t>
  </si>
  <si>
    <t>http://www.cbsnews.com/news/indonesia-ferry-survivor-search/; Document 33</t>
  </si>
  <si>
    <t>strong waves, rough winds</t>
  </si>
  <si>
    <t>Document 34, Document 35</t>
  </si>
  <si>
    <t>MV Don Dexter Kathleen</t>
  </si>
  <si>
    <t>strong gust of wind caused the vessel to capsize</t>
  </si>
  <si>
    <t>whirlwind</t>
  </si>
  <si>
    <t>vessel had life jackets, but the wind was too sudden</t>
  </si>
  <si>
    <t>Document 36; http://www.dailymail.co.uk/news/article-1082989/Philippines-ferry-disaster-kills-39-people.html</t>
  </si>
  <si>
    <t>strong waves broke the vessel's bamboo outrigger</t>
  </si>
  <si>
    <t>big waves</t>
  </si>
  <si>
    <t>mouth of the Cagayan River</t>
  </si>
  <si>
    <t> MVCA MEA JAN</t>
  </si>
  <si>
    <t>SAR hampered by bad weather</t>
  </si>
  <si>
    <t>Document 37, Document 38</t>
  </si>
  <si>
    <t>MB Commando 6</t>
  </si>
  <si>
    <t>outrigger broke, vessel capsized</t>
  </si>
  <si>
    <t>near Verde Island</t>
  </si>
  <si>
    <t>Ilagan Shipping Lines Water Transport Co.</t>
  </si>
  <si>
    <t>crew and captain's incompetence cited in the accident</t>
  </si>
  <si>
    <t>apparently two boats passed by without helping passengers</t>
  </si>
  <si>
    <t>http://newsinfo.inquirer.net/inquirerheadlines/nation/view/20100529-272665/Tragedy-in-the-merry-month-of-May; Document 39</t>
  </si>
  <si>
    <t>operator's license was suspended after the accident, but it may have continued operating as New Gallerian Shipping Lines</t>
  </si>
  <si>
    <t>collision with a fishing boat</t>
  </si>
  <si>
    <t>off Verde Island</t>
  </si>
  <si>
    <t>crew did not issue a warning, passengers left to fend for themselves</t>
  </si>
  <si>
    <t>88+</t>
  </si>
  <si>
    <t>Besta Shipping Lines</t>
  </si>
  <si>
    <t>Document 40</t>
  </si>
  <si>
    <t>SAR by three passing ships, Coast Guard</t>
  </si>
  <si>
    <t>Document 41</t>
  </si>
  <si>
    <t>Note: records about this accident and the following one are likely to be confused.</t>
  </si>
  <si>
    <t>stormy weather</t>
  </si>
  <si>
    <t>M/V Island Fastcraft 1</t>
  </si>
  <si>
    <t>near port of Cebu</t>
  </si>
  <si>
    <t>Philippine Coast Guard, passing vessel</t>
  </si>
  <si>
    <t>Island Express Shipping</t>
  </si>
  <si>
    <t>fire caused by electrical fire in engine room; Board of Marine Inquiry followed</t>
  </si>
  <si>
    <t>Document 42, Document 43</t>
  </si>
  <si>
    <t>Usuki Iron Works Ltd. (Japan); William Lines Incorporated (Philippines)</t>
  </si>
  <si>
    <t>years of mechanical problems preceded the 2009 sinking</t>
  </si>
  <si>
    <t>ATS cargo ship, life rafts, Philippines navy; relatively prompt</t>
  </si>
  <si>
    <t>"Poor standards sink Philippines' ferries".pdf; http://en.wikipedia.org/wiki/SuperFerry_9</t>
  </si>
  <si>
    <t>passenger manifest recorded only 28 passengers</t>
  </si>
  <si>
    <t>captain accepted responsibility for the accident in BMI; failed to record passengers in manifest and secured rolling cargo only with weak cords</t>
  </si>
  <si>
    <t>improperly lashed cargo may have shifted, causing vessel to sink</t>
  </si>
  <si>
    <t>10-foot-high waves</t>
  </si>
  <si>
    <t>AC-Joy Express Liner/Blue Magic Ferries</t>
  </si>
  <si>
    <t>Document 31; http://www.philstar.com/headlines/8404/blue-water-captain-admits-negligence</t>
  </si>
  <si>
    <t>Banganga River</t>
  </si>
  <si>
    <t>river swollen by days of heavy rains</t>
  </si>
  <si>
    <t>swift current hampered rescue; Nepal asked Indian govt to help with rescue</t>
  </si>
  <si>
    <t>Document 44, Document 45</t>
  </si>
  <si>
    <t>Jalingo River</t>
  </si>
  <si>
    <t>River Niger at Omonaokow</t>
  </si>
  <si>
    <t>boat hit an object and capsized</t>
  </si>
  <si>
    <t>Document 46</t>
  </si>
  <si>
    <t>Document 47</t>
  </si>
  <si>
    <t>capsized, overloaded</t>
  </si>
  <si>
    <t>off the coast of Pakistan near Ketty Bandar</t>
  </si>
  <si>
    <t>http://news.bbc.co.uk/2/hi/south_asia/4405908.stm; Document 48</t>
  </si>
  <si>
    <t>Putera Mandiri</t>
  </si>
  <si>
    <t>35-40</t>
  </si>
  <si>
    <t>off Alor Island</t>
  </si>
  <si>
    <t>evacuation hampered by bad weather</t>
  </si>
  <si>
    <t>torrential rains, tidal waves</t>
  </si>
  <si>
    <t>Document 49, Document 50</t>
  </si>
  <si>
    <t>rescue hampered by heavy rains and 3m waves</t>
  </si>
  <si>
    <t>tried to turn back because of engine trouble and rough weather, then engine failed completely</t>
  </si>
  <si>
    <t>manifest listed 82 people; most passengers rescued because they were wearing life vests</t>
  </si>
  <si>
    <t>East Nusa Tanggara province</t>
  </si>
  <si>
    <t>Document 51, Document 52, Document 53</t>
  </si>
  <si>
    <t>vessel did not have enough life boats; cargo of 220 cars</t>
  </si>
  <si>
    <t>Egypt refused British offer of a ship and US offer of a plane for SAR</t>
  </si>
  <si>
    <t>O, V, F</t>
  </si>
  <si>
    <t>high winds, sandstorm on shore, deep and cold water</t>
  </si>
  <si>
    <t>Red Sea</t>
  </si>
  <si>
    <t>refitted with two extra docks, larger base</t>
  </si>
  <si>
    <t>MS Al-Salam Boccaccio 98</t>
  </si>
  <si>
    <t>El Salam Maritime Transport Co.</t>
  </si>
  <si>
    <t>http://en.wikipedia.org/wiki/MS_al-Salam_Boccaccio_98; Document 54, Document 55</t>
  </si>
  <si>
    <t>cargo of nine trucks</t>
  </si>
  <si>
    <t>rescue by fire brigade divers</t>
  </si>
  <si>
    <t>C, O</t>
  </si>
  <si>
    <t>Document 56</t>
  </si>
  <si>
    <t>Chittagong</t>
  </si>
  <si>
    <t>~75</t>
  </si>
  <si>
    <t>Kirtan Khola River</t>
  </si>
  <si>
    <t>Document 57</t>
  </si>
  <si>
    <t>M/V Queen of the North</t>
  </si>
  <si>
    <t>off Kribi port</t>
  </si>
  <si>
    <t>unknown</t>
  </si>
  <si>
    <t>Document 58</t>
  </si>
  <si>
    <t>good weather</t>
  </si>
  <si>
    <t>helicopters, boats, divers from US Navy</t>
  </si>
  <si>
    <t>capsized; no distress signal</t>
  </si>
  <si>
    <t>Document 59, Document 60</t>
  </si>
  <si>
    <t>Djibouti</t>
  </si>
  <si>
    <t>ferrying passengers to traditional festival</t>
  </si>
  <si>
    <t>Al Baraqua II</t>
  </si>
  <si>
    <t>Gulf of Tadjoura</t>
  </si>
  <si>
    <t>Capsized, overcrowded</t>
  </si>
  <si>
    <t>http://en.wikipedia.org/wiki/Al-Baraqua_II; Document 61</t>
  </si>
  <si>
    <t>Volta Lake</t>
  </si>
  <si>
    <t>Boat ran over stump and acquired hole in hull; encountered strong tidal waves during storm</t>
  </si>
  <si>
    <t>carrying deportees from Dudzome Forest Reserve; forced onto vessel despite capacity limits by officials; also carrying cargo of personal possessions and livestock</t>
  </si>
  <si>
    <t>Document 62</t>
  </si>
  <si>
    <t>MV Nyamanga</t>
  </si>
  <si>
    <t>20 tons of cargo</t>
  </si>
  <si>
    <t>http://www.foxnews.com/story/2006/04/28/capsized-tanzanian-ferry-leaves-28-missing-in-lake-victoria/</t>
  </si>
  <si>
    <t>cargo of petrol and oil</t>
  </si>
  <si>
    <t>118+</t>
  </si>
  <si>
    <t>Engine fire</t>
  </si>
  <si>
    <t>http://mg.co.za/article/2006-06-07-up-to-100-dead-in-ferry-disaster-on-lake-tanganyika</t>
  </si>
  <si>
    <t>Bay of Benga</t>
  </si>
  <si>
    <t>rough weather</t>
  </si>
  <si>
    <t>Capsized</t>
  </si>
  <si>
    <t>police</t>
  </si>
  <si>
    <t>Document 63</t>
  </si>
  <si>
    <t> Surya Makmur Indah</t>
  </si>
  <si>
    <t>off North Sumatra</t>
  </si>
  <si>
    <t>many passengers did not buy tickets</t>
  </si>
  <si>
    <t>search hampered by bad weather</t>
  </si>
  <si>
    <t>Document 64</t>
  </si>
  <si>
    <t>Da River</t>
  </si>
  <si>
    <t>Document 65</t>
  </si>
  <si>
    <t>collision with cargo boat</t>
  </si>
  <si>
    <t>MV Shah Poran</t>
  </si>
  <si>
    <t>passengers traveling for Eid</t>
  </si>
  <si>
    <t>http://bdnews24.com/bangladesh/2006/10/22/meghna-deaths-rise-to-15; Document 66</t>
  </si>
  <si>
    <t>Document 67</t>
  </si>
  <si>
    <t>Kangsha River</t>
  </si>
  <si>
    <t>motor launch hit ferry from behind</t>
  </si>
  <si>
    <t>Document 68</t>
  </si>
  <si>
    <t>Senopati Nusantara </t>
  </si>
  <si>
    <t>12-foot waves</t>
  </si>
  <si>
    <t>waves may have washed car deck and gotten trapped there, causing vessel to capsize</t>
  </si>
  <si>
    <t>Java Sea</t>
  </si>
  <si>
    <t>local officials did not prohibit vessel from sailing despite storm</t>
  </si>
  <si>
    <t>weather hampered rescue</t>
  </si>
  <si>
    <t>http://en.wikipedia.org/wiki/MV_Senopati_Nusantara; Document 69</t>
  </si>
  <si>
    <t>Tri Star I</t>
  </si>
  <si>
    <t>Bangka Strait</t>
  </si>
  <si>
    <t>Document 70, Document 71</t>
  </si>
  <si>
    <t>Segesta Jet</t>
  </si>
  <si>
    <t>entrance to Messina Harbor</t>
  </si>
  <si>
    <t>http://euronews.com/2007/01/16/inquiries-open-into-italian-ferry-accident/; http://www.interferry.com/node/734; http://www.aljazeera.com/NEWS/EUROPE/2007/01/2008525135427107101.html</t>
  </si>
  <si>
    <t>Gianh River</t>
  </si>
  <si>
    <t>Document 72</t>
  </si>
  <si>
    <t>Levina 1</t>
  </si>
  <si>
    <t>50 miles north of Jakarta</t>
  </si>
  <si>
    <t>Fire on the car deck</t>
  </si>
  <si>
    <t>Two warships, three helicopters, a tug boat and nine cargo ships</t>
  </si>
  <si>
    <t>Document 73, Document 74, Document 75</t>
  </si>
  <si>
    <t>Toe River</t>
  </si>
  <si>
    <t>cargo of rice sacks, bamboo</t>
  </si>
  <si>
    <t>Document 76</t>
  </si>
  <si>
    <t>Pam Burridge</t>
  </si>
  <si>
    <t>Sydney Harbor</t>
  </si>
  <si>
    <t>Sydney Ferries</t>
  </si>
  <si>
    <t>http://en.wikipedia.org/wiki/Sydney_Ferries; http://www.otsi.nsw.gov.au/ferry/Investigation-Report-Pam-Burridge-final.pdf</t>
  </si>
  <si>
    <t>Minjiang River tributary</t>
  </si>
  <si>
    <t>Lazarus</t>
  </si>
  <si>
    <t>rescue hampered by poor visibility</t>
  </si>
  <si>
    <t>Jeremie Bay</t>
  </si>
  <si>
    <t>Document 78</t>
  </si>
  <si>
    <t>northern coast of Sierra Leone</t>
  </si>
  <si>
    <t>heavy rain, choppy waters</t>
  </si>
  <si>
    <t>Document 79</t>
  </si>
  <si>
    <t>Nile River</t>
  </si>
  <si>
    <t>Rapti River</t>
  </si>
  <si>
    <t>rainy season</t>
  </si>
  <si>
    <t>10-15</t>
  </si>
  <si>
    <t>Document 80, Document 81</t>
  </si>
  <si>
    <t>tropical storm</t>
  </si>
  <si>
    <t>Document 84</t>
  </si>
  <si>
    <t>Document 85</t>
  </si>
  <si>
    <t>Seagull Express 2</t>
  </si>
  <si>
    <t>SAR described as "massive"; Royal Malaysian Navy, marine police, tour boats, fishing boats</t>
  </si>
  <si>
    <t>incomplete manifest; expired permit</t>
  </si>
  <si>
    <t>South China Sea</t>
  </si>
  <si>
    <t>fire caused by short-circuit in engine room</t>
  </si>
  <si>
    <t>http://en.wikipedia.org/wiki/Seagull_Express_2; http://english.people.com.cn/90001/90782/90872/6287145.html; Document 86; Document 87</t>
  </si>
  <si>
    <t>passengers climbed on roof seeking stronger cellphone signals</t>
  </si>
  <si>
    <t>Acita 03</t>
  </si>
  <si>
    <t>off Sulawesi Island</t>
  </si>
  <si>
    <t>only 60 on manifest</t>
  </si>
  <si>
    <t>http://mg.co.za/article/2007-10-19-at-least-31-dead-as-indonesian-ferry-sinks; http://www.thejakartapost.com/news/2007/10/21/31-bodies-recovered-after-ferry-sinks.html; Document 88</t>
  </si>
  <si>
    <t>overloaded, crashed on underwater telegraph pole</t>
  </si>
  <si>
    <t>off Samut Prakan Province</t>
  </si>
  <si>
    <t>Document 89</t>
  </si>
  <si>
    <t>overloaded, capsized</t>
  </si>
  <si>
    <t>captain was drunk</t>
  </si>
  <si>
    <t>incomplete manifest</t>
  </si>
  <si>
    <t>Document 90</t>
  </si>
  <si>
    <t>police, fire service, locals</t>
  </si>
  <si>
    <t>Almirante Montero</t>
  </si>
  <si>
    <t>http://www.interferry.com/node/859; http://www.aaj.tv/2008/02/brazilian-river-ferry-death-toll-rises-to-14/; Document 91, Document 92</t>
  </si>
  <si>
    <t>MV Saurav</t>
  </si>
  <si>
    <t>http://usatoday30.usatoday.com/news/world/2008-02-28-bangladesh-ferry_N.htm</t>
  </si>
  <si>
    <t>Comandante Sales</t>
  </si>
  <si>
    <t>Solimoes River</t>
  </si>
  <si>
    <t>rainstorm</t>
  </si>
  <si>
    <t>vessel had previously been grounded for failing inspection; no passenger list</t>
  </si>
  <si>
    <t>http://usatoday30.usatoday.com/news/world/2008-05-07-brazil-ferry_N.htm; Document 93, Document 94</t>
  </si>
  <si>
    <t>rescue slowed because closest rescue vessel was out of gas</t>
  </si>
  <si>
    <t>100-150</t>
  </si>
  <si>
    <t>Document 95</t>
  </si>
  <si>
    <t>MV Chanpur</t>
  </si>
  <si>
    <t>Ghorautra River</t>
  </si>
  <si>
    <t>Document 96, 97, 98</t>
  </si>
  <si>
    <t>Yway River</t>
  </si>
  <si>
    <t>Mo Pa Pa Tun</t>
  </si>
  <si>
    <t>water entered stern</t>
  </si>
  <si>
    <t>Document 99</t>
  </si>
  <si>
    <t>Marmara Sea</t>
  </si>
  <si>
    <t>rolling cargo of 73 trucks and 2 cars</t>
  </si>
  <si>
    <t>Manmara N. Maritime Corp</t>
  </si>
  <si>
    <t>passengers jumped into sea</t>
  </si>
  <si>
    <t>Document 101</t>
  </si>
  <si>
    <t>Saptakoshi River</t>
  </si>
  <si>
    <t>rescue hindered by thick fog</t>
  </si>
  <si>
    <t>Document 102, Document 103</t>
  </si>
  <si>
    <t>Teratai Prima</t>
  </si>
  <si>
    <t>hampered by huge waves</t>
  </si>
  <si>
    <t>severe storm; cyclone caused tides of five to six metres</t>
  </si>
  <si>
    <t>vessel carried several tons of cargo; 150 passengers jumped into sea</t>
  </si>
  <si>
    <t>Makassar Strait off Sulawesi Island</t>
  </si>
  <si>
    <t>vessel slammed by 4m waves</t>
  </si>
  <si>
    <t>267-317</t>
  </si>
  <si>
    <t>http://en.wikipedia.org/wiki/MV_Teratai_Prima; Document 104, Document 105</t>
  </si>
  <si>
    <t>Kirtonkhola River</t>
  </si>
  <si>
    <t>Document 106, Document 107</t>
  </si>
  <si>
    <t>capsized after being hit by another ferry</t>
  </si>
  <si>
    <t>Titas River</t>
  </si>
  <si>
    <t>40-50</t>
  </si>
  <si>
    <t>Document 108</t>
  </si>
  <si>
    <t>Mandiri Nusantara</t>
  </si>
  <si>
    <t>Document 109, Document 110</t>
  </si>
  <si>
    <t>off Rosse Point</t>
  </si>
  <si>
    <t>O; capsized after being battered by strong winds and waves</t>
  </si>
  <si>
    <t>Document 111, Document 112</t>
  </si>
  <si>
    <t>MV Princess Ashika</t>
  </si>
  <si>
    <t>30+</t>
  </si>
  <si>
    <t>SAR assisted by New Zealand and Australia</t>
  </si>
  <si>
    <t>between the capital and an outer island</t>
  </si>
  <si>
    <t>Document 113, Document 114</t>
  </si>
  <si>
    <t>Dewa Nyoman Kawi</t>
  </si>
  <si>
    <t>big waves, strong winds</t>
  </si>
  <si>
    <t>may have been overloaded with sand and concrete</t>
  </si>
  <si>
    <t>Badung Strait</t>
  </si>
  <si>
    <t>Putra Romo</t>
  </si>
  <si>
    <t>Document 115, Document 116</t>
  </si>
  <si>
    <t>Sari Mulia</t>
  </si>
  <si>
    <t>off Borneo Island</t>
  </si>
  <si>
    <t>Document 117, Document 118</t>
  </si>
  <si>
    <t>turbulent sea, strong tide</t>
  </si>
  <si>
    <t xml:space="preserve">Teh Teh </t>
  </si>
  <si>
    <t>260-300</t>
  </si>
  <si>
    <t>Document 119</t>
  </si>
  <si>
    <t>failed to make a planned course change, ran aground, and sank</t>
  </si>
  <si>
    <t>BC Ferries</t>
  </si>
  <si>
    <t>Stena Line (Denmark)</t>
  </si>
  <si>
    <t>Gil Island</t>
  </si>
  <si>
    <t>captain reportedly not on bridge</t>
  </si>
  <si>
    <t>passengers evacuated onto lifeboats</t>
  </si>
  <si>
    <t>75km/hour winds</t>
  </si>
  <si>
    <t>http://en.wikipedia.org/wiki/MV_Queen_of_the_North</t>
  </si>
  <si>
    <t>ferry hit a barge carrying sand</t>
  </si>
  <si>
    <t>upper Yangtze River</t>
  </si>
  <si>
    <t>Document 120</t>
  </si>
  <si>
    <t>Nay Win Tun</t>
  </si>
  <si>
    <t>collision with an oil barge</t>
  </si>
  <si>
    <t>Ngawun River</t>
  </si>
  <si>
    <t>176-200</t>
  </si>
  <si>
    <t>Document 121, Document 122</t>
  </si>
  <si>
    <t>Dumai Express 10</t>
  </si>
  <si>
    <t>300+</t>
  </si>
  <si>
    <t>SAR halted by nightfall and weather</t>
  </si>
  <si>
    <t>Document 123</t>
  </si>
  <si>
    <t>80 (boat)</t>
  </si>
  <si>
    <t>Tetulia River</t>
  </si>
  <si>
    <t>capsized during disembarking when passengers scrambled to get off after vessel hit a shoal</t>
  </si>
  <si>
    <t>MV Coco-4</t>
  </si>
  <si>
    <t>Document 124, Document 125</t>
  </si>
  <si>
    <t>Document 126</t>
  </si>
  <si>
    <t>Godavari River</t>
  </si>
  <si>
    <t>overcrowded</t>
  </si>
  <si>
    <t>Rupnarayan River</t>
  </si>
  <si>
    <t>Document 127</t>
  </si>
  <si>
    <t>Document 128, Document 129</t>
  </si>
  <si>
    <t>Daleshwari River</t>
  </si>
  <si>
    <t>overloading, capsized</t>
  </si>
  <si>
    <t>fire brigade, local fishermen</t>
  </si>
  <si>
    <t>Document 130, Document 131</t>
  </si>
  <si>
    <t>overloading, poorly balanced cargo; pilot turned vessel abruptly when cargo shifted, causing vessel to capsize</t>
  </si>
  <si>
    <t>Document 132</t>
  </si>
  <si>
    <t>Sunamganj district</t>
  </si>
  <si>
    <t>Document 133, Document 134</t>
  </si>
  <si>
    <t>strong current</t>
  </si>
  <si>
    <t>rammed by sand barge</t>
  </si>
  <si>
    <t>Fire Service and Civil Defense; Bangladesh Inland Water Transport Authority</t>
  </si>
  <si>
    <t>Shitlakhya river</t>
  </si>
  <si>
    <t>strong winds and waves</t>
  </si>
  <si>
    <t>Document 138</t>
  </si>
  <si>
    <t>Document 135, Document 136, Document 137</t>
  </si>
  <si>
    <t>180-250</t>
  </si>
  <si>
    <t>hit a sand bank and capsized</t>
  </si>
  <si>
    <t>Kasai River</t>
  </si>
  <si>
    <t>Document 139</t>
  </si>
  <si>
    <t>Hastina III</t>
  </si>
  <si>
    <t>large wave slammed into vessel, passengers panicked and ran to one side</t>
  </si>
  <si>
    <t>between Adonara and Lembata islands</t>
  </si>
  <si>
    <t>quick SAR</t>
  </si>
  <si>
    <t>Document 140</t>
  </si>
  <si>
    <t>bad weather</t>
  </si>
  <si>
    <t>off Palue Island</t>
  </si>
  <si>
    <t>weather, engine trouble</t>
  </si>
  <si>
    <t>Document 141, Document 142, Document 143</t>
  </si>
  <si>
    <t>turbulent waters</t>
  </si>
  <si>
    <t>Muriganga River</t>
  </si>
  <si>
    <t>hit a sandbank</t>
  </si>
  <si>
    <t>Document 144, Document 145, Document 146</t>
  </si>
  <si>
    <t>Surma River</t>
  </si>
  <si>
    <t>Collision with a cargo trawler</t>
  </si>
  <si>
    <t>Document 147</t>
  </si>
  <si>
    <t>strong winds and currents</t>
  </si>
  <si>
    <t>operator and ferry driver arrested; passengers were not wearing life jackets</t>
  </si>
  <si>
    <t>off Mersing; capsized 200 ft from jetty</t>
  </si>
  <si>
    <t>Document 148, Document 149</t>
  </si>
  <si>
    <t>Sunda Strait</t>
  </si>
  <si>
    <t>Laut Teduh II</t>
  </si>
  <si>
    <t>passengers jumped into water from height of 10m</t>
  </si>
  <si>
    <t>helicopters, other vessels</t>
  </si>
  <si>
    <t>Fire; possibly caused by cigarette</t>
  </si>
  <si>
    <t>Collision with a wreck</t>
  </si>
  <si>
    <t>River Meghna</t>
  </si>
  <si>
    <t>Document 151, Document 152</t>
  </si>
  <si>
    <t>victims were inside the bus</t>
  </si>
  <si>
    <t>Document 153</t>
  </si>
  <si>
    <t>South Kalimantan province</t>
  </si>
  <si>
    <t>East Kalimantan province</t>
  </si>
  <si>
    <t>105+</t>
  </si>
  <si>
    <t>capsized</t>
  </si>
  <si>
    <t>Document 154</t>
  </si>
  <si>
    <t>Jaducata River</t>
  </si>
  <si>
    <t>heavy rain, strong wind, strong current</t>
  </si>
  <si>
    <t>Document 155</t>
  </si>
  <si>
    <t>Sitalakhya River</t>
  </si>
  <si>
    <t>collision with a tanker</t>
  </si>
  <si>
    <t>MV Madinar Alo</t>
  </si>
  <si>
    <t>Document 156, Document 157</t>
  </si>
  <si>
    <t>Tshuapa River</t>
  </si>
  <si>
    <t>Document 158</t>
  </si>
  <si>
    <t>Collision with a cargo vessel</t>
  </si>
  <si>
    <t>Buriganga River</t>
  </si>
  <si>
    <t>vessel salvaged within a few hours</t>
  </si>
  <si>
    <t>Document 159, Document 160</t>
  </si>
  <si>
    <t>Windu Karsa</t>
  </si>
  <si>
    <t>off Southeast Sulawesi</t>
  </si>
  <si>
    <t>capsized after being blocked by iron cables used for dredging</t>
  </si>
  <si>
    <t>Fuyi River</t>
  </si>
  <si>
    <t>vessel's owners detained, three officials fired</t>
  </si>
  <si>
    <t>Document 163, Document 164, Document 165</t>
  </si>
  <si>
    <t>M.V. Spice Islanders</t>
  </si>
  <si>
    <t>dangerous currents</t>
  </si>
  <si>
    <t>Indian Ocean, en route to Pemba Island</t>
  </si>
  <si>
    <t>Fire caused by explosion in the engine room</t>
  </si>
  <si>
    <t>Nordlys</t>
  </si>
  <si>
    <t>crew remained on board to fight fire</t>
  </si>
  <si>
    <t>vessel still in operation</t>
  </si>
  <si>
    <t>http://en.wikipedia.org/wiki/MS_Nordlys_(1993); Document 168</t>
  </si>
  <si>
    <t>off Madura</t>
  </si>
  <si>
    <t>strong waves</t>
  </si>
  <si>
    <t>Document 169, Document 170</t>
  </si>
  <si>
    <t>KM Kirana IX</t>
  </si>
  <si>
    <t>truck caught fire on car deck, passengers panicked</t>
  </si>
  <si>
    <t>Tanjung Perak Port</t>
  </si>
  <si>
    <t>Document 171; http://id.wikipedia.org/wiki/Musibah_KM_Kirana_IX (Google Translated from Indonesian</t>
  </si>
  <si>
    <t>passengers evacuated into lifeboats</t>
  </si>
  <si>
    <t>MV Rabaul Queen</t>
  </si>
  <si>
    <t>capsized after being hit by three large waves</t>
  </si>
  <si>
    <t>Rabaul Shipping Co.</t>
  </si>
  <si>
    <t>off the east coast of PNG</t>
  </si>
  <si>
    <t>SAR hampered by bad weather; life boats and life jackets available</t>
  </si>
  <si>
    <t>Document 174</t>
  </si>
  <si>
    <t>Document 172, Document 173</t>
  </si>
  <si>
    <t>MV-Shariatpur-1</t>
  </si>
  <si>
    <t>head-on collision with oil tanker</t>
  </si>
  <si>
    <t>http://world.time.com/2012/03/13/ferry-capsizes-in-bangladesh/; http://en.wikipedia.org/wiki/MV_Shariatpur_1; Document 175</t>
  </si>
  <si>
    <t>capsized as it was trying to dock</t>
  </si>
  <si>
    <t>Irrawaddy Delta</t>
  </si>
  <si>
    <t>Document 176</t>
  </si>
  <si>
    <t>vessel failed to pass maritime dept inspection 20 days prior</t>
  </si>
  <si>
    <t>https://www.dvb.no/uncategorized/ferry-sinks-in-bangladeshi-waters/698</t>
  </si>
  <si>
    <t>Bay of Bengal</t>
  </si>
  <si>
    <t>passengers were Rohingyas (ethnic group) being smuggled across the border; survivors went into hiding and incident was not reported, making it impossible to count survivors, missing, and dead</t>
  </si>
  <si>
    <t>Conservative (Y/N)</t>
  </si>
  <si>
    <t>Liberal (Y/N)</t>
  </si>
  <si>
    <t>—</t>
  </si>
  <si>
    <t>http://en.wikipedia.org/wiki/MV_Hayat_N; Document 100</t>
  </si>
  <si>
    <t>MV Hayat N</t>
  </si>
  <si>
    <t>collision between passenger boat and ferry; all casualties from passenger boat, no damage to ferry</t>
  </si>
  <si>
    <t>Collision with cargo vessel; no lights at night</t>
  </si>
  <si>
    <t>N:</t>
  </si>
  <si>
    <t>Y:</t>
  </si>
  <si>
    <t>N/A:</t>
  </si>
  <si>
    <t>%HE by total known:</t>
  </si>
  <si>
    <t>%HE by total cases:</t>
  </si>
  <si>
    <t>% unknown:</t>
  </si>
  <si>
    <t>Dead and Missing (Minimum)</t>
  </si>
  <si>
    <t>crew members charged with negligence</t>
  </si>
  <si>
    <t>Document 150; http://id.wikipedia.org/wiki/Musibah_KM_Laut_Teduh_II (Google Translate from Indonesian); http://www.nytimes.com/2011/01/29/world/asia/29indo.html; http://www.thejakartapost.com/news/2011/02/09/another-ship-catches-fire-no-fatalities.html</t>
  </si>
  <si>
    <t>Capsize; reports of huge waves or leaking; overloaded</t>
  </si>
  <si>
    <t>Document 161, Document 162; http://www.antaranews.com/en/news/75273/sar-teams-recover-two-more-bodies-from-windu-karsa-shipwreck; http://www.thejakartapost.com/news/2011/08/27/capacity-overload-may-have-caused-fatal-ferry-accident.html</t>
  </si>
  <si>
    <t>Document 166, Document 167; http://www.ippmedia.com/frontend/index.php?l=37649; http://en.wikipedia.org/wiki/MV_Spice_Islander_I</t>
  </si>
  <si>
    <t># fatalities caused by HE:</t>
  </si>
  <si>
    <t xml:space="preserve">% fatalities caused by HE by total cases: </t>
  </si>
  <si>
    <t>Search and Rescue</t>
  </si>
  <si>
    <t>http://www.highbeam.com/doc/1P2-19212963.html</t>
  </si>
  <si>
    <t>http://lubbockonline.com/stories/050401/upd_075-1999.shtml; http://www.news24.com/xArchive/Archive/Congo-sunken-ferry-claims-43-20010511</t>
  </si>
  <si>
    <t>Document2</t>
  </si>
  <si>
    <t>http://english.peopledaily.com.cn/200211/05/eng20021105_106294.shtml; https://groups.yahoo.com/neo/groups/ambon/conversations/messages/24515</t>
  </si>
  <si>
    <t>Document 5</t>
  </si>
  <si>
    <t>http://www.ferrysafety.org/Guizhou%20Province%20Ferry%20Accidents%20Analysis,%20Final.pdf</t>
  </si>
  <si>
    <t>http://www.ferrysafety.org/Guizhou%20Province%20Ferry%20Accidents%20Analysis,%20Final.pdf; Document 19</t>
  </si>
  <si>
    <t>http://www.news24.com/World/News/40-feared-drowned-off-Tanzania-20030103; http://news.bbc.co.uk/1/hi/world/africa/2624981.stm</t>
  </si>
  <si>
    <t>Document 7</t>
  </si>
  <si>
    <t>http://www.gainesville.com/article/20030116/NEWS03/301160020; http://news.bbc.co.uk/2/hi/africa/3242804.stm; http://somalilandtimes.net/2003/52/5201.htm</t>
  </si>
  <si>
    <t>Document 6</t>
  </si>
  <si>
    <t>http://english.people.com.cn/200301/06/eng20030106_109607.shtml; Document 9</t>
  </si>
  <si>
    <t>Document 8</t>
  </si>
  <si>
    <t>http://www.ourmidland.com/import/death-toll-in-bangladesh-boat-accident/article_8622abe2-5aef-50ea-a5a6-8a8839501e83.html; http://news.bbc.co.uk/2/hi/south_asia/2966277.stm</t>
  </si>
  <si>
    <t>Document 10</t>
  </si>
  <si>
    <t>crew  ignored passengers' requests to go back to shore because of bad weather</t>
  </si>
  <si>
    <t>winds 70 km/h</t>
  </si>
  <si>
    <t>Document 11; Document 12; http://news.bbc.co.uk/2/hi/south_asia/2966277.stm; http://archive.thedailystar.net/2005/10/15/d5101501033.htm; http://www.highbeam.com/doc/1P1-73499887.html</t>
  </si>
  <si>
    <t>OECD Y/N</t>
  </si>
  <si>
    <t>missing</t>
  </si>
  <si>
    <t>total</t>
  </si>
  <si>
    <t>(D)omestic/ (I)nternational</t>
  </si>
  <si>
    <t>D</t>
  </si>
  <si>
    <t>I</t>
  </si>
  <si>
    <t>2000-09 to 2012-03</t>
  </si>
  <si>
    <t>ALL</t>
  </si>
  <si>
    <t>DOMESTIC</t>
  </si>
  <si>
    <t>OECD</t>
  </si>
  <si>
    <t>INTERNATIONAL</t>
  </si>
  <si>
    <t>Dead</t>
  </si>
  <si>
    <t>Dead and missing</t>
  </si>
  <si>
    <t>dead</t>
  </si>
  <si>
    <t>of which</t>
  </si>
  <si>
    <t>non-OECD</t>
  </si>
  <si>
    <t>TOTAL</t>
  </si>
  <si>
    <t>OECD?</t>
  </si>
  <si>
    <t>COUNTRY</t>
  </si>
  <si>
    <t># Accidents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</si>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</sst>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u/>
      <sz val="12"/>
      <color theme="10"/>
      <name val="Calibri"/>
      <family val="2"/>
      <scheme val="minor"/>
    </font>
    <font>
      <vertAlign val="superscript"/>
      <sz val="11"/>
      <color theme="1"/>
      <name val="Calibri"/>
    </font>
    <font>
      <u/>
      <sz val="12"/>
      <color theme="1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rgb="FF4C4C4C"/>
      <name val="Calibri"/>
      <scheme val="minor"/>
    </font>
    <font>
      <sz val="11"/>
      <color rgb="FF252525"/>
      <name val="Calibri"/>
      <scheme val="minor"/>
    </font>
    <font>
      <sz val="11"/>
      <color rgb="FF333333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87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Border="1"/>
    <xf numFmtId="16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5" fontId="2" fillId="0" borderId="0" xfId="0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16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9" fontId="2" fillId="0" borderId="0" xfId="0" applyNumberFormat="1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4" fillId="0" borderId="0" xfId="0" applyFont="1" applyBorder="1"/>
    <xf numFmtId="0" fontId="14" fillId="0" borderId="0" xfId="0" applyNumberFormat="1" applyFont="1" applyBorder="1"/>
    <xf numFmtId="0" fontId="14" fillId="0" borderId="0" xfId="0" applyFont="1" applyFill="1" applyBorder="1"/>
    <xf numFmtId="2" fontId="2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top"/>
    </xf>
    <xf numFmtId="0" fontId="17" fillId="2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0" fillId="0" borderId="1" xfId="0" applyBorder="1"/>
    <xf numFmtId="0" fontId="19" fillId="0" borderId="0" xfId="0" applyFont="1" applyAlignment="1">
      <alignment vertical="center"/>
    </xf>
  </cellXfs>
  <cellStyles count="18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Dead &amp; Missing 2000-2012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Output!$F$11</c:f>
              <c:strCache>
                <c:ptCount val="1"/>
                <c:pt idx="0">
                  <c:v>Dead and missing</c:v>
                </c:pt>
              </c:strCache>
            </c:strRef>
          </c:tx>
          <c:invertIfNegative val="0"/>
          <c:cat>
            <c:strRef>
              <c:f>Output!$C$12:$C$22</c:f>
              <c:strCache>
                <c:ptCount val="11"/>
                <c:pt idx="0">
                  <c:v>Bangladesh</c:v>
                </c:pt>
                <c:pt idx="1">
                  <c:v>Senegal</c:v>
                </c:pt>
                <c:pt idx="2">
                  <c:v>Tanzania</c:v>
                </c:pt>
                <c:pt idx="3">
                  <c:v>Indonesia</c:v>
                </c:pt>
                <c:pt idx="4">
                  <c:v>Philippines</c:v>
                </c:pt>
                <c:pt idx="5">
                  <c:v>Egypt</c:v>
                </c:pt>
                <c:pt idx="6">
                  <c:v>Congo</c:v>
                </c:pt>
                <c:pt idx="7">
                  <c:v>Sierra Leone</c:v>
                </c:pt>
                <c:pt idx="8">
                  <c:v>Nigeria</c:v>
                </c:pt>
                <c:pt idx="9">
                  <c:v>Somalia</c:v>
                </c:pt>
                <c:pt idx="10">
                  <c:v>India</c:v>
                </c:pt>
              </c:strCache>
            </c:strRef>
          </c:cat>
          <c:val>
            <c:numRef>
              <c:f>Output!$F$12:$F$22</c:f>
              <c:numCache>
                <c:formatCode>General</c:formatCode>
                <c:ptCount val="11"/>
                <c:pt idx="0">
                  <c:v>4426.0</c:v>
                </c:pt>
                <c:pt idx="1">
                  <c:v>1863.0</c:v>
                </c:pt>
                <c:pt idx="2">
                  <c:v>1704.0</c:v>
                </c:pt>
                <c:pt idx="3">
                  <c:v>1668.0</c:v>
                </c:pt>
                <c:pt idx="4">
                  <c:v>1336.0</c:v>
                </c:pt>
                <c:pt idx="5">
                  <c:v>1103.0</c:v>
                </c:pt>
                <c:pt idx="6">
                  <c:v>978.0</c:v>
                </c:pt>
                <c:pt idx="7">
                  <c:v>427.0</c:v>
                </c:pt>
                <c:pt idx="8">
                  <c:v>237.0</c:v>
                </c:pt>
                <c:pt idx="9">
                  <c:v>213.0</c:v>
                </c:pt>
                <c:pt idx="10">
                  <c:v>201.0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822984"/>
        <c:axId val="497825960"/>
      </c:barChart>
      <c:scatterChart>
        <c:scatterStyle val="lineMarker"/>
        <c:varyColors val="0"/>
        <c:ser>
          <c:idx val="1"/>
          <c:order val="1"/>
          <c:tx>
            <c:strRef>
              <c:f>Output!$G$11</c:f>
              <c:strCache>
                <c:ptCount val="1"/>
                <c:pt idx="0">
                  <c:v># Accidents</c:v>
                </c:pt>
              </c:strCache>
            </c:strRef>
          </c:tx>
          <c:spPr>
            <a:ln w="28575">
              <a:noFill/>
            </a:ln>
          </c:spPr>
          <c:xVal>
            <c:strRef>
              <c:f>Output!$C$12:$C$22</c:f>
              <c:strCache>
                <c:ptCount val="11"/>
                <c:pt idx="0">
                  <c:v>Bangladesh</c:v>
                </c:pt>
                <c:pt idx="1">
                  <c:v>Senegal</c:v>
                </c:pt>
                <c:pt idx="2">
                  <c:v>Tanzania</c:v>
                </c:pt>
                <c:pt idx="3">
                  <c:v>Indonesia</c:v>
                </c:pt>
                <c:pt idx="4">
                  <c:v>Philippines</c:v>
                </c:pt>
                <c:pt idx="5">
                  <c:v>Egypt</c:v>
                </c:pt>
                <c:pt idx="6">
                  <c:v>Congo</c:v>
                </c:pt>
                <c:pt idx="7">
                  <c:v>Sierra Leone</c:v>
                </c:pt>
                <c:pt idx="8">
                  <c:v>Nigeria</c:v>
                </c:pt>
                <c:pt idx="9">
                  <c:v>Somalia</c:v>
                </c:pt>
                <c:pt idx="10">
                  <c:v>India</c:v>
                </c:pt>
              </c:strCache>
            </c:strRef>
          </c:xVal>
          <c:yVal>
            <c:numRef>
              <c:f>Output!$G$12:$G$22</c:f>
              <c:numCache>
                <c:formatCode>General</c:formatCode>
                <c:ptCount val="11"/>
                <c:pt idx="0">
                  <c:v>37.0</c:v>
                </c:pt>
                <c:pt idx="1">
                  <c:v>1.0</c:v>
                </c:pt>
                <c:pt idx="2">
                  <c:v>5.0</c:v>
                </c:pt>
                <c:pt idx="3">
                  <c:v>25.0</c:v>
                </c:pt>
                <c:pt idx="4">
                  <c:v>14.0</c:v>
                </c:pt>
                <c:pt idx="5">
                  <c:v>3.0</c:v>
                </c:pt>
                <c:pt idx="6">
                  <c:v>7.0</c:v>
                </c:pt>
                <c:pt idx="7">
                  <c:v>2.0</c:v>
                </c:pt>
                <c:pt idx="8">
                  <c:v>2.0</c:v>
                </c:pt>
                <c:pt idx="9">
                  <c:v>3.0</c:v>
                </c:pt>
                <c:pt idx="10">
                  <c:v>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32296"/>
        <c:axId val="497829000"/>
      </c:scatterChart>
      <c:catAx>
        <c:axId val="497822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825960"/>
        <c:crosses val="autoZero"/>
        <c:auto val="1"/>
        <c:lblAlgn val="ctr"/>
        <c:lblOffset val="100"/>
        <c:noMultiLvlLbl val="0"/>
      </c:catAx>
      <c:valAx>
        <c:axId val="497825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7822984"/>
        <c:crosses val="autoZero"/>
        <c:crossBetween val="between"/>
      </c:valAx>
      <c:valAx>
        <c:axId val="4978290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7832296"/>
        <c:crosses val="max"/>
        <c:crossBetween val="midCat"/>
      </c:valAx>
      <c:valAx>
        <c:axId val="497832296"/>
        <c:scaling>
          <c:orientation val="minMax"/>
        </c:scaling>
        <c:delete val="1"/>
        <c:axPos val="t"/>
        <c:majorTickMark val="out"/>
        <c:minorTickMark val="none"/>
        <c:tickLblPos val="nextTo"/>
        <c:crossAx val="49782900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Dead &amp; Missing 2000-2012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Output!$C$2:$C$3</c:f>
              <c:strCache>
                <c:ptCount val="2"/>
                <c:pt idx="0">
                  <c:v>DOMESTIC</c:v>
                </c:pt>
                <c:pt idx="1">
                  <c:v>INTERNATIONAL</c:v>
                </c:pt>
              </c:strCache>
            </c:strRef>
          </c:cat>
          <c:val>
            <c:numRef>
              <c:f>Output!$F$2:$F$3</c:f>
              <c:numCache>
                <c:formatCode>General</c:formatCode>
                <c:ptCount val="2"/>
                <c:pt idx="0">
                  <c:v>14683.0</c:v>
                </c:pt>
                <c:pt idx="1">
                  <c:v>1080.0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 b="1" i="0" baseline="0">
                <a:effectLst/>
              </a:rPr>
              <a:t>Dead &amp; Missing 2000-2012</a:t>
            </a:r>
            <a:endParaRPr lang="en-GB" sz="1600">
              <a:effectLst/>
            </a:endParaRPr>
          </a:p>
        </c:rich>
      </c:tx>
      <c:layout>
        <c:manualLayout>
          <c:xMode val="edge"/>
          <c:yMode val="edge"/>
          <c:x val="0.169211829037444"/>
          <c:y val="0.0289855072463768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42023749016192"/>
                  <c:y val="0.061942637605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865534913267"/>
                  <c:y val="-0.2059659933812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Output!$C$6:$C$7</c:f>
              <c:strCache>
                <c:ptCount val="2"/>
                <c:pt idx="0">
                  <c:v>OECD</c:v>
                </c:pt>
                <c:pt idx="1">
                  <c:v>non-OECD</c:v>
                </c:pt>
              </c:strCache>
            </c:strRef>
          </c:cat>
          <c:val>
            <c:numRef>
              <c:f>Output!$F$6:$F$7</c:f>
              <c:numCache>
                <c:formatCode>General</c:formatCode>
                <c:ptCount val="2"/>
                <c:pt idx="0">
                  <c:v>116.0</c:v>
                </c:pt>
                <c:pt idx="1">
                  <c:v>15647.0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561974</xdr:colOff>
      <xdr:row>0</xdr:row>
      <xdr:rowOff>28574</xdr:rowOff>
    </xdr:from>
    <xdr:to>
      <xdr:col>18</xdr:col>
      <xdr:colOff>380999</xdr:colOff>
      <xdr:row>21</xdr:row>
      <xdr:rowOff>47624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566737</xdr:colOff>
      <xdr:row>21</xdr:row>
      <xdr:rowOff>47624</xdr:rowOff>
    </xdr:from>
    <xdr:to>
      <xdr:col>13</xdr:col>
      <xdr:colOff>676275</xdr:colOff>
      <xdr:row>34</xdr:row>
      <xdr:rowOff>66674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666750</xdr:colOff>
      <xdr:row>21</xdr:row>
      <xdr:rowOff>47625</xdr:rowOff>
    </xdr:from>
    <xdr:to>
      <xdr:col>18</xdr:col>
      <xdr:colOff>381000</xdr:colOff>
      <xdr:row>34</xdr:row>
      <xdr:rowOff>76200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0.83702</cdr:x>
      <cdr:y>0.19488</cdr:y>
    </cdr:from>
    <cdr:to>
      <cdr:x>0.94724</cdr:x>
      <cdr:y>0.34906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13375" y="822325"/>
          <a:ext cx="712906" cy="650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Total 15,763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0.75729</cdr:x>
      <cdr:y>0.46181</cdr:y>
    </cdr:from>
    <cdr:to>
      <cdr:x>0.95104</cdr:x>
      <cdr:y>0.70486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2338" y="1266825"/>
          <a:ext cx="8858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Total 15,763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0.77319</cdr:x>
      <cdr:y>0.47222</cdr:y>
    </cdr:from>
    <cdr:to>
      <cdr:x>1</cdr:x>
      <cdr:y>0.71968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9946" y="1241425"/>
          <a:ext cx="639455" cy="650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Total 15,763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ws.bbc.co.uk/2/hi/africa/2287621.stm" TargetMode="External"/><Relationship Id="rId4" Type="http://schemas.openxmlformats.org/officeDocument/2006/relationships/hyperlink" Target="http://news.bbc.co.uk/2/hi/south_asia/3739597.stm" TargetMode="External"/><Relationship Id="rId5" Type="http://schemas.openxmlformats.org/officeDocument/2006/relationships/hyperlink" Target="http://news.bbc.co.uk/2/hi/south_asia/4405908.stm" TargetMode="External"/><Relationship Id="rId6" Type="http://schemas.openxmlformats.org/officeDocument/2006/relationships/hyperlink" Target="http://www.adriaticandaegeanferries.com/agapitoslines/goleng.htmlhttp:/www.greekislandhopping.com/Updates/updatepages/u_disaster.html" TargetMode="External"/><Relationship Id="rId7" Type="http://schemas.openxmlformats.org/officeDocument/2006/relationships/hyperlink" Target="http://en.wikipedia.org/wiki/MS_Nordlys_(1993);%20Document%20168" TargetMode="External"/><Relationship Id="rId8" Type="http://schemas.openxmlformats.org/officeDocument/2006/relationships/vmlDrawing" Target="../drawings/vmlDrawing1.vml"/><Relationship Id="rId9" Type="http://schemas.openxmlformats.org/officeDocument/2006/relationships/comments" Target="../comments1.xml"/><Relationship Id="rId1" Type="http://schemas.openxmlformats.org/officeDocument/2006/relationships/hyperlink" Target="http://articles.cnn.com/2001-05-04/world/congo.ferry_1_sunken-ferry-goma-in-eastern-congo-rwandan?_s=PM:WORLD" TargetMode="External"/><Relationship Id="rId2" Type="http://schemas.openxmlformats.org/officeDocument/2006/relationships/hyperlink" Target="http://news.bbc.co.uk/2/hi/south_asia/1967551.s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64"/>
  <sheetViews>
    <sheetView zoomScale="80" zoomScaleNormal="80" zoomScalePageLayoutView="80" workbookViewId="0">
      <pane ySplit="1" topLeftCell="A128" activePane="bottomLeft" state="frozen"/>
      <selection activeCell="C1" sqref="C1"/>
      <selection pane="bottomLeft" activeCell="D8" sqref="D8"/>
    </sheetView>
  </sheetViews>
  <sheetFormatPr baseColWidth="10" defaultColWidth="10.83203125" defaultRowHeight="15" x14ac:dyDescent="0"/>
  <cols>
    <col min="1" max="1" width="14.6640625" style="4" customWidth="1"/>
    <col min="2" max="3" width="14.83203125" style="4" customWidth="1"/>
    <col min="4" max="4" width="15.33203125" style="14" customWidth="1"/>
    <col min="5" max="5" width="13.6640625" style="4" customWidth="1"/>
    <col min="6" max="6" width="10.83203125" style="4"/>
    <col min="7" max="7" width="11.83203125" style="26" bestFit="1" customWidth="1"/>
    <col min="8" max="8" width="10.83203125" style="4" customWidth="1"/>
    <col min="9" max="9" width="14.6640625" style="4" customWidth="1"/>
    <col min="10" max="10" width="10.83203125" style="4" customWidth="1"/>
    <col min="11" max="11" width="38.5" style="4" customWidth="1"/>
    <col min="12" max="12" width="27.6640625" style="4" customWidth="1"/>
    <col min="13" max="14" width="10.83203125" style="4" customWidth="1"/>
    <col min="15" max="17" width="12.5" style="4" customWidth="1"/>
    <col min="18" max="18" width="29.1640625" style="4" customWidth="1"/>
    <col min="19" max="19" width="12.1640625" style="4" customWidth="1"/>
    <col min="20" max="20" width="38.5" style="4" customWidth="1"/>
    <col min="21" max="21" width="59.1640625" style="4" bestFit="1" customWidth="1"/>
    <col min="22" max="22" width="38.5" style="4" hidden="1" customWidth="1"/>
    <col min="23" max="23" width="23.5" style="4" hidden="1" customWidth="1"/>
    <col min="24" max="24" width="38.5" style="4" customWidth="1"/>
    <col min="25" max="26" width="38.5" style="4" hidden="1" customWidth="1"/>
    <col min="27" max="27" width="48" style="4" customWidth="1"/>
    <col min="28" max="28" width="10.83203125" style="4"/>
    <col min="29" max="29" width="17.1640625" style="4" hidden="1" customWidth="1"/>
    <col min="30" max="30" width="0" style="4" hidden="1" customWidth="1"/>
    <col min="31" max="16384" width="10.83203125" style="4"/>
  </cols>
  <sheetData>
    <row r="1" spans="1:30" ht="60">
      <c r="A1" s="28" t="s">
        <v>766</v>
      </c>
      <c r="B1" s="28" t="s">
        <v>767</v>
      </c>
      <c r="C1" s="2" t="s">
        <v>31</v>
      </c>
      <c r="D1" s="3" t="s">
        <v>32</v>
      </c>
      <c r="E1" s="2" t="s">
        <v>0</v>
      </c>
      <c r="F1" s="2" t="s">
        <v>806</v>
      </c>
      <c r="G1" s="15" t="s">
        <v>809</v>
      </c>
      <c r="H1" s="2" t="s">
        <v>280</v>
      </c>
      <c r="I1" s="2" t="s">
        <v>91</v>
      </c>
      <c r="J1" s="2" t="s">
        <v>779</v>
      </c>
      <c r="K1" s="2" t="s">
        <v>119</v>
      </c>
      <c r="L1" s="2" t="s">
        <v>104</v>
      </c>
      <c r="M1" s="2" t="s">
        <v>240</v>
      </c>
      <c r="N1" s="2" t="s">
        <v>122</v>
      </c>
      <c r="O1" s="2" t="s">
        <v>105</v>
      </c>
      <c r="P1" s="2" t="s">
        <v>106</v>
      </c>
      <c r="Q1" s="2" t="s">
        <v>107</v>
      </c>
      <c r="R1" s="2" t="s">
        <v>113</v>
      </c>
      <c r="S1" s="2" t="s">
        <v>117</v>
      </c>
      <c r="T1" s="2" t="s">
        <v>1</v>
      </c>
      <c r="U1" s="2" t="s">
        <v>196</v>
      </c>
      <c r="V1" s="2" t="s">
        <v>26</v>
      </c>
      <c r="W1" s="2" t="s">
        <v>312</v>
      </c>
      <c r="X1" s="2" t="s">
        <v>108</v>
      </c>
      <c r="Y1" s="2" t="s">
        <v>109</v>
      </c>
      <c r="Z1" s="2" t="s">
        <v>787</v>
      </c>
      <c r="AA1" s="2" t="s">
        <v>112</v>
      </c>
      <c r="AC1" s="15" t="s">
        <v>98</v>
      </c>
    </row>
    <row r="2" spans="1:30" ht="157.5">
      <c r="A2" s="29">
        <v>1</v>
      </c>
      <c r="B2" s="29">
        <v>1</v>
      </c>
      <c r="C2" s="5">
        <v>36795</v>
      </c>
      <c r="D2" s="6">
        <v>2000</v>
      </c>
      <c r="E2" s="1" t="s">
        <v>2</v>
      </c>
      <c r="F2" s="37" t="s">
        <v>115</v>
      </c>
      <c r="G2" s="39" t="s">
        <v>810</v>
      </c>
      <c r="H2" s="1">
        <v>82</v>
      </c>
      <c r="I2" s="1">
        <v>0</v>
      </c>
      <c r="J2" s="1">
        <f>SUM(H2+I2)</f>
        <v>82</v>
      </c>
      <c r="K2" s="1">
        <v>533</v>
      </c>
      <c r="L2" s="1" t="s">
        <v>3</v>
      </c>
      <c r="M2" s="1">
        <v>34</v>
      </c>
      <c r="N2" s="17">
        <v>1500</v>
      </c>
      <c r="O2" s="1" t="s">
        <v>123</v>
      </c>
      <c r="P2" s="1" t="s">
        <v>114</v>
      </c>
      <c r="Q2" s="1" t="s">
        <v>115</v>
      </c>
      <c r="R2" s="1" t="s">
        <v>116</v>
      </c>
      <c r="S2" s="1">
        <v>33</v>
      </c>
      <c r="T2" s="1" t="s">
        <v>121</v>
      </c>
      <c r="U2" s="1"/>
      <c r="V2" s="1" t="s">
        <v>124</v>
      </c>
      <c r="W2" s="1" t="s">
        <v>118</v>
      </c>
      <c r="X2" s="1" t="s">
        <v>127</v>
      </c>
      <c r="Y2" s="1" t="s">
        <v>120</v>
      </c>
      <c r="Z2" s="1" t="s">
        <v>125</v>
      </c>
      <c r="AA2" s="10" t="s">
        <v>126</v>
      </c>
      <c r="AC2" s="16" t="s">
        <v>102</v>
      </c>
    </row>
    <row r="3" spans="1:30" ht="30">
      <c r="A3" s="29">
        <v>1</v>
      </c>
      <c r="B3" s="29">
        <v>1</v>
      </c>
      <c r="C3" s="5">
        <v>36889</v>
      </c>
      <c r="D3" s="6">
        <v>2000</v>
      </c>
      <c r="E3" s="1" t="s">
        <v>5</v>
      </c>
      <c r="F3" s="37" t="s">
        <v>168</v>
      </c>
      <c r="G3" s="39" t="s">
        <v>810</v>
      </c>
      <c r="H3" s="1">
        <v>180</v>
      </c>
      <c r="I3" s="1">
        <v>70</v>
      </c>
      <c r="J3" s="1">
        <f t="shared" ref="J3:J65" si="0">SUM(H3+I3)</f>
        <v>250</v>
      </c>
      <c r="K3" s="1">
        <v>400</v>
      </c>
      <c r="L3" s="18" t="s">
        <v>132</v>
      </c>
      <c r="N3" s="16">
        <v>200</v>
      </c>
      <c r="T3" s="1" t="s">
        <v>133</v>
      </c>
      <c r="U3" s="1"/>
      <c r="V3" s="1" t="s">
        <v>128</v>
      </c>
      <c r="W3" s="1" t="s">
        <v>118</v>
      </c>
      <c r="X3" s="1" t="s">
        <v>130</v>
      </c>
      <c r="Y3" s="1"/>
      <c r="Z3" s="1" t="s">
        <v>131</v>
      </c>
      <c r="AA3" s="1" t="s">
        <v>788</v>
      </c>
      <c r="AC3" s="16" t="s">
        <v>103</v>
      </c>
      <c r="AD3" s="16" t="s">
        <v>129</v>
      </c>
    </row>
    <row r="4" spans="1:30" ht="17" customHeight="1">
      <c r="A4" s="29">
        <v>1</v>
      </c>
      <c r="B4" s="29">
        <v>1</v>
      </c>
      <c r="C4" s="7">
        <v>37015</v>
      </c>
      <c r="D4" s="8">
        <v>2001</v>
      </c>
      <c r="E4" s="1" t="s">
        <v>6</v>
      </c>
      <c r="F4" s="38" t="s">
        <v>168</v>
      </c>
      <c r="G4" s="38" t="s">
        <v>810</v>
      </c>
      <c r="H4" s="9">
        <v>43</v>
      </c>
      <c r="I4" s="9">
        <v>100</v>
      </c>
      <c r="J4" s="1">
        <f t="shared" si="0"/>
        <v>143</v>
      </c>
      <c r="K4" s="9"/>
      <c r="L4" s="9" t="s">
        <v>135</v>
      </c>
      <c r="M4" s="9"/>
      <c r="N4" s="9">
        <v>150</v>
      </c>
      <c r="O4" s="9"/>
      <c r="P4" s="9"/>
      <c r="Q4" s="9"/>
      <c r="R4" s="9"/>
      <c r="S4" s="9"/>
      <c r="T4" s="9" t="s">
        <v>138</v>
      </c>
      <c r="U4" s="9" t="s">
        <v>140</v>
      </c>
      <c r="V4" s="9" t="s">
        <v>139</v>
      </c>
      <c r="W4" s="9" t="s">
        <v>136</v>
      </c>
      <c r="X4" s="9" t="s">
        <v>134</v>
      </c>
      <c r="Y4" s="9"/>
      <c r="Z4" s="9" t="s">
        <v>137</v>
      </c>
      <c r="AA4" s="9" t="s">
        <v>789</v>
      </c>
      <c r="AC4" s="16" t="s">
        <v>101</v>
      </c>
      <c r="AD4" s="35" t="s">
        <v>790</v>
      </c>
    </row>
    <row r="5" spans="1:30" ht="30">
      <c r="A5" s="29">
        <v>1</v>
      </c>
      <c r="B5" s="29">
        <v>1</v>
      </c>
      <c r="C5" s="5">
        <v>37357</v>
      </c>
      <c r="D5" s="6">
        <v>2002</v>
      </c>
      <c r="E5" s="1" t="s">
        <v>7</v>
      </c>
      <c r="F5" s="37" t="s">
        <v>168</v>
      </c>
      <c r="G5" s="39" t="s">
        <v>810</v>
      </c>
      <c r="H5" s="1">
        <v>20</v>
      </c>
      <c r="I5" s="1">
        <v>27</v>
      </c>
      <c r="J5" s="1">
        <f t="shared" si="0"/>
        <v>47</v>
      </c>
      <c r="K5" s="1" t="s">
        <v>145</v>
      </c>
      <c r="L5" s="1" t="s">
        <v>141</v>
      </c>
      <c r="M5" s="1"/>
      <c r="N5" s="1">
        <v>334</v>
      </c>
      <c r="O5" s="1"/>
      <c r="P5" s="1" t="s">
        <v>146</v>
      </c>
      <c r="Q5" s="1"/>
      <c r="R5" s="1"/>
      <c r="S5" s="1"/>
      <c r="T5" s="1" t="s">
        <v>148</v>
      </c>
      <c r="U5" s="4" t="s">
        <v>150</v>
      </c>
      <c r="V5" s="1"/>
      <c r="W5" s="1" t="s">
        <v>143</v>
      </c>
      <c r="X5" s="1" t="s">
        <v>142</v>
      </c>
      <c r="Y5" s="1" t="s">
        <v>147</v>
      </c>
      <c r="Z5" s="1" t="s">
        <v>144</v>
      </c>
      <c r="AA5" s="1" t="s">
        <v>149</v>
      </c>
      <c r="AC5" s="16" t="s">
        <v>170</v>
      </c>
    </row>
    <row r="6" spans="1:30" ht="63">
      <c r="A6" s="29">
        <v>1</v>
      </c>
      <c r="B6" s="29">
        <v>1</v>
      </c>
      <c r="C6" s="5">
        <v>37379</v>
      </c>
      <c r="D6" s="6">
        <v>2002</v>
      </c>
      <c r="E6" s="1" t="s">
        <v>5</v>
      </c>
      <c r="F6" s="37" t="s">
        <v>168</v>
      </c>
      <c r="G6" s="39" t="s">
        <v>810</v>
      </c>
      <c r="H6" s="1">
        <v>450</v>
      </c>
      <c r="I6" s="1">
        <v>0</v>
      </c>
      <c r="J6" s="1">
        <f t="shared" si="0"/>
        <v>450</v>
      </c>
      <c r="K6" s="1" t="s">
        <v>156</v>
      </c>
      <c r="L6" s="1" t="s">
        <v>153</v>
      </c>
      <c r="M6" s="1"/>
      <c r="N6" s="1"/>
      <c r="O6" s="1"/>
      <c r="P6" s="1"/>
      <c r="Q6" s="1"/>
      <c r="R6" s="1"/>
      <c r="S6" s="1"/>
      <c r="T6" s="1" t="s">
        <v>152</v>
      </c>
      <c r="V6" s="1" t="s">
        <v>155</v>
      </c>
      <c r="W6" s="1" t="s">
        <v>118</v>
      </c>
      <c r="X6" s="1" t="s">
        <v>151</v>
      </c>
      <c r="Y6" s="1"/>
      <c r="Z6" s="1"/>
      <c r="AA6" s="10" t="s">
        <v>154</v>
      </c>
      <c r="AC6" s="16" t="s">
        <v>111</v>
      </c>
    </row>
    <row r="7" spans="1:30" ht="105">
      <c r="A7" s="29">
        <v>1</v>
      </c>
      <c r="B7" s="29">
        <v>1</v>
      </c>
      <c r="C7" s="5">
        <v>37525</v>
      </c>
      <c r="D7" s="6">
        <v>2002</v>
      </c>
      <c r="E7" s="1" t="s">
        <v>9</v>
      </c>
      <c r="F7" s="37" t="s">
        <v>168</v>
      </c>
      <c r="G7" s="39" t="s">
        <v>810</v>
      </c>
      <c r="H7" s="1">
        <v>1863</v>
      </c>
      <c r="I7" s="16">
        <v>0</v>
      </c>
      <c r="J7" s="1">
        <f t="shared" si="0"/>
        <v>1863</v>
      </c>
      <c r="K7" s="1" t="s">
        <v>174</v>
      </c>
      <c r="L7" s="1" t="s">
        <v>165</v>
      </c>
      <c r="M7" s="1">
        <v>12</v>
      </c>
      <c r="N7" s="1">
        <v>580</v>
      </c>
      <c r="O7" s="1" t="s">
        <v>167</v>
      </c>
      <c r="P7" s="20" t="s">
        <v>166</v>
      </c>
      <c r="Q7" s="1" t="s">
        <v>168</v>
      </c>
      <c r="R7" s="1" t="s">
        <v>169</v>
      </c>
      <c r="S7" s="1" t="s">
        <v>169</v>
      </c>
      <c r="T7" s="1" t="s">
        <v>175</v>
      </c>
      <c r="U7" s="16" t="s">
        <v>176</v>
      </c>
      <c r="V7" s="1" t="s">
        <v>171</v>
      </c>
      <c r="W7" s="1" t="s">
        <v>136</v>
      </c>
      <c r="X7" s="1" t="s">
        <v>172</v>
      </c>
      <c r="Y7" s="1"/>
      <c r="Z7" s="1" t="s">
        <v>173</v>
      </c>
      <c r="AA7" s="10" t="s">
        <v>10</v>
      </c>
      <c r="AC7" s="16" t="s">
        <v>100</v>
      </c>
    </row>
    <row r="8" spans="1:30" ht="60">
      <c r="A8" s="29">
        <v>1</v>
      </c>
      <c r="B8" s="29">
        <v>1</v>
      </c>
      <c r="C8" s="11">
        <v>37563</v>
      </c>
      <c r="D8" s="6">
        <v>2002</v>
      </c>
      <c r="E8" s="1" t="s">
        <v>11</v>
      </c>
      <c r="F8" s="37" t="s">
        <v>168</v>
      </c>
      <c r="G8" s="39" t="s">
        <v>810</v>
      </c>
      <c r="H8" s="1">
        <v>5</v>
      </c>
      <c r="I8" s="1">
        <v>63</v>
      </c>
      <c r="J8" s="1">
        <f t="shared" si="0"/>
        <v>68</v>
      </c>
      <c r="K8" s="1">
        <v>250</v>
      </c>
      <c r="L8" s="1" t="s">
        <v>178</v>
      </c>
      <c r="M8" s="1"/>
      <c r="N8" s="1">
        <v>180</v>
      </c>
      <c r="O8" s="1"/>
      <c r="P8" s="1"/>
      <c r="Q8" s="1"/>
      <c r="R8" s="1"/>
      <c r="S8" s="1"/>
      <c r="T8" s="1" t="s">
        <v>179</v>
      </c>
      <c r="U8" s="10"/>
      <c r="V8" s="1"/>
      <c r="W8" s="1" t="s">
        <v>118</v>
      </c>
      <c r="X8" s="1" t="s">
        <v>180</v>
      </c>
      <c r="Y8" s="1" t="s">
        <v>177</v>
      </c>
      <c r="Z8" s="1"/>
      <c r="AA8" s="1" t="s">
        <v>791</v>
      </c>
      <c r="AC8" s="4" t="s">
        <v>99</v>
      </c>
      <c r="AD8" s="16" t="s">
        <v>792</v>
      </c>
    </row>
    <row r="9" spans="1:30">
      <c r="A9" s="29" t="s">
        <v>768</v>
      </c>
      <c r="B9" s="29" t="s">
        <v>768</v>
      </c>
      <c r="C9" s="1" t="s">
        <v>15</v>
      </c>
      <c r="D9" s="6">
        <v>2002</v>
      </c>
      <c r="E9" s="1" t="s">
        <v>12</v>
      </c>
      <c r="F9" s="37" t="s">
        <v>168</v>
      </c>
      <c r="G9" s="39" t="s">
        <v>810</v>
      </c>
      <c r="H9" s="1">
        <v>30</v>
      </c>
      <c r="I9" s="1">
        <v>0</v>
      </c>
      <c r="J9" s="1">
        <f t="shared" si="0"/>
        <v>30</v>
      </c>
      <c r="K9" s="1"/>
      <c r="L9" s="1"/>
      <c r="M9" s="1"/>
      <c r="N9" s="1"/>
      <c r="O9" s="1"/>
      <c r="P9" s="1"/>
      <c r="Q9" s="1"/>
      <c r="R9" s="1"/>
      <c r="S9" s="1"/>
      <c r="T9" s="1" t="s">
        <v>13</v>
      </c>
      <c r="U9" s="1" t="s">
        <v>181</v>
      </c>
      <c r="V9" s="1"/>
      <c r="W9" s="1"/>
      <c r="X9" s="1"/>
      <c r="Y9" s="1"/>
      <c r="Z9" s="1"/>
      <c r="AA9" s="1" t="s">
        <v>14</v>
      </c>
      <c r="AC9" s="16" t="s">
        <v>110</v>
      </c>
    </row>
    <row r="10" spans="1:30" ht="30">
      <c r="A10" s="29">
        <v>1</v>
      </c>
      <c r="B10" s="29">
        <v>1</v>
      </c>
      <c r="C10" s="22">
        <v>37592</v>
      </c>
      <c r="D10" s="6">
        <v>2002</v>
      </c>
      <c r="E10" s="1" t="s">
        <v>54</v>
      </c>
      <c r="F10" s="37" t="s">
        <v>168</v>
      </c>
      <c r="G10" s="39" t="s">
        <v>810</v>
      </c>
      <c r="H10" s="1">
        <v>13</v>
      </c>
      <c r="I10" s="1">
        <v>0</v>
      </c>
      <c r="J10" s="1">
        <f t="shared" si="0"/>
        <v>13</v>
      </c>
      <c r="K10" s="1">
        <v>16</v>
      </c>
      <c r="L10" s="1" t="s">
        <v>301</v>
      </c>
      <c r="M10" s="1"/>
      <c r="N10" s="1">
        <v>10</v>
      </c>
      <c r="O10" s="1"/>
      <c r="P10" s="1" t="s">
        <v>305</v>
      </c>
      <c r="Q10" s="1"/>
      <c r="R10" s="1"/>
      <c r="S10" s="1"/>
      <c r="T10" s="1" t="s">
        <v>302</v>
      </c>
      <c r="U10" s="1"/>
      <c r="V10" s="1"/>
      <c r="W10" s="1"/>
      <c r="X10" s="1" t="s">
        <v>303</v>
      </c>
      <c r="Y10" s="1" t="s">
        <v>304</v>
      </c>
      <c r="Z10" s="1"/>
      <c r="AA10" s="1" t="s">
        <v>794</v>
      </c>
      <c r="AC10" s="16"/>
    </row>
    <row r="11" spans="1:30" ht="45">
      <c r="A11" s="29">
        <v>1</v>
      </c>
      <c r="B11" s="29">
        <v>1</v>
      </c>
      <c r="C11" s="12" t="s">
        <v>193</v>
      </c>
      <c r="D11" s="6">
        <v>2003</v>
      </c>
      <c r="E11" s="1" t="s">
        <v>16</v>
      </c>
      <c r="F11" s="37" t="s">
        <v>168</v>
      </c>
      <c r="G11" s="39" t="s">
        <v>810</v>
      </c>
      <c r="H11" s="1">
        <v>0</v>
      </c>
      <c r="I11" s="1">
        <v>40</v>
      </c>
      <c r="J11" s="1">
        <f t="shared" si="0"/>
        <v>40</v>
      </c>
      <c r="K11" s="1">
        <v>40</v>
      </c>
      <c r="L11" s="1"/>
      <c r="M11" s="1"/>
      <c r="N11" s="1"/>
      <c r="O11" s="1"/>
      <c r="P11" s="1"/>
      <c r="Q11" s="1"/>
      <c r="R11" s="1"/>
      <c r="S11" s="1"/>
      <c r="T11" s="1" t="s">
        <v>194</v>
      </c>
      <c r="U11" s="16" t="s">
        <v>197</v>
      </c>
      <c r="V11" s="1" t="s">
        <v>199</v>
      </c>
      <c r="W11" s="1"/>
      <c r="X11" s="1" t="s">
        <v>195</v>
      </c>
      <c r="Y11" s="1"/>
      <c r="Z11" s="1" t="s">
        <v>198</v>
      </c>
      <c r="AA11" s="1" t="s">
        <v>795</v>
      </c>
      <c r="AD11" s="4" t="s">
        <v>796</v>
      </c>
    </row>
    <row r="12" spans="1:30" ht="45">
      <c r="A12" s="29">
        <v>0</v>
      </c>
      <c r="B12" s="29">
        <v>1</v>
      </c>
      <c r="C12" s="12" t="s">
        <v>191</v>
      </c>
      <c r="D12" s="6">
        <v>2003</v>
      </c>
      <c r="E12" s="1" t="s">
        <v>12</v>
      </c>
      <c r="F12" s="37" t="s">
        <v>168</v>
      </c>
      <c r="G12" s="39" t="s">
        <v>810</v>
      </c>
      <c r="H12" s="1">
        <v>80</v>
      </c>
      <c r="I12" s="1">
        <v>0</v>
      </c>
      <c r="J12" s="1">
        <f t="shared" si="0"/>
        <v>80</v>
      </c>
      <c r="K12" s="1" t="s">
        <v>183</v>
      </c>
      <c r="L12" s="1"/>
      <c r="M12" s="1"/>
      <c r="N12" s="1"/>
      <c r="O12" s="1"/>
      <c r="P12" s="1"/>
      <c r="Q12" s="1"/>
      <c r="R12" s="1"/>
      <c r="S12" s="1"/>
      <c r="T12" s="1" t="s">
        <v>184</v>
      </c>
      <c r="V12" s="1"/>
      <c r="W12" s="1" t="s">
        <v>118</v>
      </c>
      <c r="X12" s="1" t="s">
        <v>182</v>
      </c>
      <c r="Y12" s="1" t="s">
        <v>185</v>
      </c>
      <c r="Z12" s="1" t="s">
        <v>186</v>
      </c>
      <c r="AA12" s="1" t="s">
        <v>797</v>
      </c>
      <c r="AD12" s="16" t="s">
        <v>798</v>
      </c>
    </row>
    <row r="13" spans="1:30" ht="30">
      <c r="A13" s="29">
        <v>1</v>
      </c>
      <c r="B13" s="29">
        <v>1</v>
      </c>
      <c r="C13" s="12">
        <v>37626</v>
      </c>
      <c r="D13" s="6">
        <v>2003</v>
      </c>
      <c r="E13" s="1" t="s">
        <v>16</v>
      </c>
      <c r="F13" s="37" t="s">
        <v>168</v>
      </c>
      <c r="G13" s="39" t="s">
        <v>810</v>
      </c>
      <c r="H13" s="1">
        <v>15</v>
      </c>
      <c r="I13" s="1">
        <v>18</v>
      </c>
      <c r="J13" s="1">
        <f t="shared" si="0"/>
        <v>33</v>
      </c>
      <c r="K13" s="1" t="s">
        <v>201</v>
      </c>
      <c r="L13" s="21" t="s">
        <v>187</v>
      </c>
      <c r="M13" s="1"/>
      <c r="N13" s="1"/>
      <c r="O13" s="1"/>
      <c r="P13" s="18" t="s">
        <v>200</v>
      </c>
      <c r="Q13" s="1"/>
      <c r="R13" s="1"/>
      <c r="S13" s="1"/>
      <c r="T13" s="1" t="s">
        <v>189</v>
      </c>
      <c r="U13" s="1"/>
      <c r="V13" s="1" t="s">
        <v>190</v>
      </c>
      <c r="W13" s="1"/>
      <c r="X13" s="1" t="s">
        <v>188</v>
      </c>
      <c r="Y13" s="1"/>
      <c r="Z13" s="1" t="s">
        <v>192</v>
      </c>
      <c r="AA13" s="1" t="s">
        <v>799</v>
      </c>
      <c r="AD13" s="26" t="s">
        <v>800</v>
      </c>
    </row>
    <row r="14" spans="1:30" ht="75">
      <c r="A14" s="29">
        <v>1</v>
      </c>
      <c r="B14" s="29">
        <v>1</v>
      </c>
      <c r="C14" s="12">
        <v>37701</v>
      </c>
      <c r="D14" s="6">
        <v>2003</v>
      </c>
      <c r="E14" s="1" t="s">
        <v>17</v>
      </c>
      <c r="F14" s="37" t="s">
        <v>168</v>
      </c>
      <c r="G14" s="39" t="s">
        <v>810</v>
      </c>
      <c r="H14" s="1">
        <v>109</v>
      </c>
      <c r="I14" s="1">
        <v>0</v>
      </c>
      <c r="J14" s="1">
        <f t="shared" si="0"/>
        <v>109</v>
      </c>
      <c r="K14" s="1">
        <v>200</v>
      </c>
      <c r="L14" s="1" t="s">
        <v>202</v>
      </c>
      <c r="M14" s="1"/>
      <c r="N14" s="1">
        <v>67</v>
      </c>
      <c r="O14" s="1"/>
      <c r="P14" s="1"/>
      <c r="Q14" s="1"/>
      <c r="R14" s="1"/>
      <c r="S14" s="1"/>
      <c r="T14" s="1" t="s">
        <v>18</v>
      </c>
      <c r="U14" s="1" t="s">
        <v>204</v>
      </c>
      <c r="V14" s="1" t="s">
        <v>203</v>
      </c>
      <c r="W14" s="1" t="s">
        <v>118</v>
      </c>
      <c r="X14" s="1" t="s">
        <v>41</v>
      </c>
      <c r="Y14" s="1"/>
      <c r="Z14" s="1" t="s">
        <v>205</v>
      </c>
      <c r="AA14" s="1" t="s">
        <v>206</v>
      </c>
    </row>
    <row r="15" spans="1:30" ht="60">
      <c r="A15" s="29">
        <v>1</v>
      </c>
      <c r="B15" s="29">
        <v>1</v>
      </c>
      <c r="C15" s="5">
        <v>37715</v>
      </c>
      <c r="D15" s="6">
        <v>2003</v>
      </c>
      <c r="E15" s="1" t="s">
        <v>5</v>
      </c>
      <c r="F15" s="37" t="s">
        <v>168</v>
      </c>
      <c r="G15" s="39" t="s">
        <v>810</v>
      </c>
      <c r="H15" s="1">
        <v>79</v>
      </c>
      <c r="I15" s="1">
        <v>172</v>
      </c>
      <c r="J15" s="1">
        <f t="shared" si="0"/>
        <v>251</v>
      </c>
      <c r="K15" s="1"/>
      <c r="L15" s="1"/>
      <c r="M15" s="1"/>
      <c r="N15" s="1"/>
      <c r="O15" s="1"/>
      <c r="Q15" s="1"/>
      <c r="R15" s="1"/>
      <c r="S15" s="1"/>
      <c r="T15" s="1" t="s">
        <v>211</v>
      </c>
      <c r="U15" s="16" t="s">
        <v>212</v>
      </c>
      <c r="V15" s="1"/>
      <c r="W15" s="1" t="s">
        <v>118</v>
      </c>
      <c r="X15" s="1" t="s">
        <v>213</v>
      </c>
      <c r="Y15" s="1"/>
      <c r="Z15" s="1"/>
      <c r="AA15" s="1" t="s">
        <v>801</v>
      </c>
      <c r="AD15" s="26" t="s">
        <v>802</v>
      </c>
    </row>
    <row r="16" spans="1:30" ht="60">
      <c r="A16" s="29">
        <v>0</v>
      </c>
      <c r="B16" s="29">
        <v>0</v>
      </c>
      <c r="C16" s="5">
        <v>37723</v>
      </c>
      <c r="D16" s="6">
        <v>2003</v>
      </c>
      <c r="E16" s="1" t="s">
        <v>5</v>
      </c>
      <c r="F16" s="37" t="s">
        <v>168</v>
      </c>
      <c r="G16" s="39" t="s">
        <v>810</v>
      </c>
      <c r="H16" s="1">
        <v>16</v>
      </c>
      <c r="I16" s="1">
        <v>100</v>
      </c>
      <c r="J16" s="1">
        <f t="shared" si="0"/>
        <v>116</v>
      </c>
      <c r="K16" s="1">
        <v>200</v>
      </c>
      <c r="L16" s="1" t="s">
        <v>215</v>
      </c>
      <c r="M16" s="1"/>
      <c r="N16" s="1"/>
      <c r="O16" s="1"/>
      <c r="Q16" s="1"/>
      <c r="R16" s="1"/>
      <c r="S16" s="1"/>
      <c r="T16" s="1" t="s">
        <v>216</v>
      </c>
      <c r="U16" s="16"/>
      <c r="V16" s="1" t="s">
        <v>216</v>
      </c>
      <c r="W16" s="1" t="s">
        <v>118</v>
      </c>
      <c r="X16" s="1" t="s">
        <v>210</v>
      </c>
      <c r="Y16" s="1"/>
      <c r="Z16" s="1" t="s">
        <v>214</v>
      </c>
      <c r="AA16" s="1" t="s">
        <v>217</v>
      </c>
    </row>
    <row r="17" spans="1:30" ht="60">
      <c r="A17" s="29">
        <v>1</v>
      </c>
      <c r="B17" s="29">
        <v>1</v>
      </c>
      <c r="C17" s="5">
        <v>37732</v>
      </c>
      <c r="D17" s="6">
        <v>2003</v>
      </c>
      <c r="E17" s="1" t="s">
        <v>5</v>
      </c>
      <c r="F17" s="37" t="s">
        <v>168</v>
      </c>
      <c r="G17" s="39" t="s">
        <v>810</v>
      </c>
      <c r="H17" s="1">
        <v>8</v>
      </c>
      <c r="I17" s="1">
        <v>30</v>
      </c>
      <c r="J17" s="1">
        <f t="shared" si="0"/>
        <v>38</v>
      </c>
      <c r="K17" s="1" t="s">
        <v>222</v>
      </c>
      <c r="L17" s="1" t="s">
        <v>219</v>
      </c>
      <c r="M17" s="1"/>
      <c r="N17" s="1"/>
      <c r="O17" s="1"/>
      <c r="P17" s="1"/>
      <c r="Q17" s="1"/>
      <c r="R17" s="1"/>
      <c r="S17" s="1"/>
      <c r="T17" s="1" t="s">
        <v>19</v>
      </c>
      <c r="U17" s="4" t="s">
        <v>221</v>
      </c>
      <c r="V17" s="1" t="s">
        <v>804</v>
      </c>
      <c r="W17" s="1"/>
      <c r="X17" s="1" t="s">
        <v>220</v>
      </c>
      <c r="Y17" s="1" t="s">
        <v>803</v>
      </c>
      <c r="Z17" s="1"/>
      <c r="AA17" s="1" t="s">
        <v>805</v>
      </c>
    </row>
    <row r="18" spans="1:30" ht="60">
      <c r="A18" s="29">
        <v>0</v>
      </c>
      <c r="B18" s="29">
        <v>0</v>
      </c>
      <c r="C18" s="5">
        <v>37733</v>
      </c>
      <c r="D18" s="6">
        <v>2003</v>
      </c>
      <c r="E18" s="1" t="s">
        <v>5</v>
      </c>
      <c r="F18" s="37" t="s">
        <v>168</v>
      </c>
      <c r="G18" s="39" t="s">
        <v>810</v>
      </c>
      <c r="H18" s="1">
        <v>135</v>
      </c>
      <c r="I18" s="1">
        <v>200</v>
      </c>
      <c r="J18" s="1">
        <f t="shared" si="0"/>
        <v>335</v>
      </c>
      <c r="K18" s="1">
        <v>350</v>
      </c>
      <c r="L18" s="1" t="s">
        <v>218</v>
      </c>
      <c r="M18" s="1"/>
      <c r="N18" s="1"/>
      <c r="O18" s="1"/>
      <c r="P18" s="1"/>
      <c r="Q18" s="1"/>
      <c r="R18" s="1"/>
      <c r="S18" s="1"/>
      <c r="T18" s="1" t="s">
        <v>19</v>
      </c>
      <c r="V18" s="1" t="s">
        <v>208</v>
      </c>
      <c r="W18" s="1"/>
      <c r="X18" s="1" t="s">
        <v>207</v>
      </c>
      <c r="Y18" s="1"/>
      <c r="Z18" s="1" t="s">
        <v>209</v>
      </c>
      <c r="AA18" s="1" t="s">
        <v>223</v>
      </c>
    </row>
    <row r="19" spans="1:30" ht="45">
      <c r="A19" s="29">
        <v>1</v>
      </c>
      <c r="B19" s="29">
        <v>1</v>
      </c>
      <c r="C19" s="22">
        <v>37779</v>
      </c>
      <c r="D19" s="6">
        <v>2003</v>
      </c>
      <c r="E19" s="1" t="s">
        <v>54</v>
      </c>
      <c r="F19" s="37" t="s">
        <v>168</v>
      </c>
      <c r="G19" s="39" t="s">
        <v>810</v>
      </c>
      <c r="H19" s="1">
        <v>0</v>
      </c>
      <c r="I19" s="1">
        <v>18</v>
      </c>
      <c r="J19" s="1">
        <f t="shared" si="0"/>
        <v>18</v>
      </c>
      <c r="K19" s="1">
        <v>62</v>
      </c>
      <c r="L19" s="19" t="s">
        <v>307</v>
      </c>
      <c r="M19" s="1"/>
      <c r="N19" s="1">
        <v>35</v>
      </c>
      <c r="O19" s="1"/>
      <c r="P19" s="1"/>
      <c r="Q19" s="1"/>
      <c r="R19" s="1"/>
      <c r="S19" s="1"/>
      <c r="T19" s="1" t="s">
        <v>308</v>
      </c>
      <c r="U19" s="4" t="s">
        <v>762</v>
      </c>
      <c r="V19" s="1"/>
      <c r="W19" s="1"/>
      <c r="X19" s="20" t="s">
        <v>306</v>
      </c>
      <c r="Y19" s="1" t="s">
        <v>309</v>
      </c>
      <c r="Z19" s="1"/>
      <c r="AA19" s="1" t="s">
        <v>793</v>
      </c>
    </row>
    <row r="20" spans="1:30" ht="60">
      <c r="A20" s="29">
        <v>1</v>
      </c>
      <c r="B20" s="29">
        <v>1</v>
      </c>
      <c r="C20" s="5">
        <v>37810</v>
      </c>
      <c r="D20" s="6">
        <v>2003</v>
      </c>
      <c r="E20" s="1" t="s">
        <v>5</v>
      </c>
      <c r="F20" s="37" t="s">
        <v>168</v>
      </c>
      <c r="G20" s="39" t="s">
        <v>810</v>
      </c>
      <c r="H20" s="1">
        <v>400</v>
      </c>
      <c r="I20" s="1">
        <v>600</v>
      </c>
      <c r="J20" s="1">
        <f t="shared" si="0"/>
        <v>1000</v>
      </c>
      <c r="K20" s="1" t="s">
        <v>161</v>
      </c>
      <c r="L20" s="1" t="s">
        <v>158</v>
      </c>
      <c r="M20" s="1"/>
      <c r="N20" s="1" t="s">
        <v>162</v>
      </c>
      <c r="O20" s="1"/>
      <c r="P20" s="1"/>
      <c r="Q20" s="1"/>
      <c r="R20" s="1"/>
      <c r="S20" s="1"/>
      <c r="T20" s="1" t="s">
        <v>159</v>
      </c>
      <c r="U20" s="16" t="s">
        <v>163</v>
      </c>
      <c r="V20" s="1"/>
      <c r="W20" s="1" t="s">
        <v>118</v>
      </c>
      <c r="X20" s="1" t="s">
        <v>160</v>
      </c>
      <c r="Y20" s="1"/>
      <c r="Z20" s="1" t="s">
        <v>157</v>
      </c>
      <c r="AA20" s="1" t="s">
        <v>164</v>
      </c>
      <c r="AD20" s="36"/>
    </row>
    <row r="21" spans="1:30" ht="60">
      <c r="A21" s="29">
        <v>1</v>
      </c>
      <c r="B21" s="29">
        <v>1</v>
      </c>
      <c r="C21" s="5">
        <v>37909</v>
      </c>
      <c r="D21" s="6">
        <v>2003</v>
      </c>
      <c r="E21" s="1" t="s">
        <v>20</v>
      </c>
      <c r="F21" s="37" t="s">
        <v>115</v>
      </c>
      <c r="G21" s="39" t="s">
        <v>810</v>
      </c>
      <c r="H21" s="1">
        <v>11</v>
      </c>
      <c r="I21" s="1">
        <v>0</v>
      </c>
      <c r="J21" s="1">
        <f t="shared" si="0"/>
        <v>11</v>
      </c>
      <c r="K21" s="1">
        <v>1500</v>
      </c>
      <c r="L21" s="1" t="s">
        <v>224</v>
      </c>
      <c r="M21" s="1">
        <v>22</v>
      </c>
      <c r="N21" s="1">
        <v>6000</v>
      </c>
      <c r="O21" s="1" t="s">
        <v>239</v>
      </c>
      <c r="P21" s="1" t="s">
        <v>230</v>
      </c>
      <c r="Q21" s="1" t="s">
        <v>168</v>
      </c>
      <c r="R21" s="1" t="s">
        <v>169</v>
      </c>
      <c r="S21" s="1" t="s">
        <v>169</v>
      </c>
      <c r="T21" s="1" t="s">
        <v>228</v>
      </c>
      <c r="U21" s="1" t="s">
        <v>229</v>
      </c>
      <c r="V21" s="1" t="s">
        <v>226</v>
      </c>
      <c r="W21" s="1" t="s">
        <v>136</v>
      </c>
      <c r="X21" s="1" t="s">
        <v>225</v>
      </c>
      <c r="Y21" s="1" t="s">
        <v>231</v>
      </c>
      <c r="Z21" s="1" t="s">
        <v>227</v>
      </c>
      <c r="AA21" s="1" t="s">
        <v>232</v>
      </c>
    </row>
    <row r="22" spans="1:30" ht="90">
      <c r="A22" s="29">
        <v>1</v>
      </c>
      <c r="B22" s="29">
        <v>1</v>
      </c>
      <c r="C22" s="12">
        <v>37949</v>
      </c>
      <c r="D22" s="6">
        <v>2003</v>
      </c>
      <c r="E22" s="1" t="s">
        <v>21</v>
      </c>
      <c r="F22" s="37" t="s">
        <v>168</v>
      </c>
      <c r="G22" s="39" t="s">
        <v>810</v>
      </c>
      <c r="H22" s="1">
        <v>26</v>
      </c>
      <c r="I22" s="1">
        <v>14</v>
      </c>
      <c r="J22" s="1">
        <f t="shared" si="0"/>
        <v>40</v>
      </c>
      <c r="K22" s="1">
        <v>51</v>
      </c>
      <c r="L22" s="1"/>
      <c r="M22" s="1"/>
      <c r="N22" s="1" t="s">
        <v>235</v>
      </c>
      <c r="O22" s="1" t="s">
        <v>236</v>
      </c>
      <c r="P22" s="1"/>
      <c r="Q22" s="1" t="s">
        <v>168</v>
      </c>
      <c r="R22" s="1" t="s">
        <v>169</v>
      </c>
      <c r="S22" s="1" t="s">
        <v>169</v>
      </c>
      <c r="T22" s="1" t="s">
        <v>22</v>
      </c>
      <c r="V22" s="1" t="s">
        <v>234</v>
      </c>
      <c r="W22" s="1"/>
      <c r="X22" s="1" t="s">
        <v>233</v>
      </c>
      <c r="Y22" s="1" t="s">
        <v>237</v>
      </c>
      <c r="Z22" s="1"/>
      <c r="AA22" s="1" t="s">
        <v>238</v>
      </c>
    </row>
    <row r="23" spans="1:30" ht="75">
      <c r="A23" s="29">
        <v>1</v>
      </c>
      <c r="B23" s="29">
        <v>1</v>
      </c>
      <c r="C23" s="12">
        <v>37950</v>
      </c>
      <c r="D23" s="6">
        <v>2003</v>
      </c>
      <c r="E23" s="1" t="s">
        <v>6</v>
      </c>
      <c r="F23" s="37" t="s">
        <v>168</v>
      </c>
      <c r="G23" s="39" t="s">
        <v>810</v>
      </c>
      <c r="H23" s="1">
        <v>182</v>
      </c>
      <c r="I23" s="1">
        <v>100</v>
      </c>
      <c r="J23" s="1">
        <f t="shared" si="0"/>
        <v>282</v>
      </c>
      <c r="K23" s="1">
        <v>500</v>
      </c>
      <c r="L23" s="1" t="s">
        <v>241</v>
      </c>
      <c r="M23" s="1"/>
      <c r="N23" s="1">
        <v>100</v>
      </c>
      <c r="O23" s="1" t="s">
        <v>242</v>
      </c>
      <c r="P23" s="1" t="s">
        <v>245</v>
      </c>
      <c r="Q23" s="1"/>
      <c r="R23" s="1"/>
      <c r="S23" s="1"/>
      <c r="T23" s="1" t="s">
        <v>247</v>
      </c>
      <c r="V23" s="1" t="s">
        <v>244</v>
      </c>
      <c r="W23" s="1"/>
      <c r="X23" s="1" t="s">
        <v>243</v>
      </c>
      <c r="Y23" s="1"/>
      <c r="Z23" s="1" t="s">
        <v>246</v>
      </c>
      <c r="AA23" s="1" t="s">
        <v>248</v>
      </c>
    </row>
    <row r="24" spans="1:30" ht="30">
      <c r="A24" s="29">
        <v>0</v>
      </c>
      <c r="B24" s="29">
        <v>1</v>
      </c>
      <c r="C24" s="12">
        <v>37968</v>
      </c>
      <c r="D24" s="6">
        <v>2003</v>
      </c>
      <c r="E24" s="1" t="s">
        <v>54</v>
      </c>
      <c r="F24" s="37" t="s">
        <v>168</v>
      </c>
      <c r="G24" s="39" t="s">
        <v>810</v>
      </c>
      <c r="H24" s="1">
        <v>7</v>
      </c>
      <c r="I24" s="1">
        <v>0</v>
      </c>
      <c r="J24" s="1">
        <f t="shared" si="0"/>
        <v>7</v>
      </c>
      <c r="K24" s="1"/>
      <c r="L24" s="1" t="s">
        <v>314</v>
      </c>
      <c r="M24" s="1"/>
      <c r="N24" s="1"/>
      <c r="O24" s="1"/>
      <c r="P24" s="1"/>
      <c r="Q24" s="1"/>
      <c r="R24" s="1"/>
      <c r="S24" s="1"/>
      <c r="T24" s="1" t="s">
        <v>313</v>
      </c>
      <c r="V24" s="1" t="s">
        <v>311</v>
      </c>
      <c r="W24" s="1"/>
      <c r="X24" s="1" t="s">
        <v>310</v>
      </c>
      <c r="Y24" s="1"/>
      <c r="Z24" s="1"/>
      <c r="AA24" s="1" t="s">
        <v>793</v>
      </c>
    </row>
    <row r="25" spans="1:30">
      <c r="A25" s="29">
        <v>1</v>
      </c>
      <c r="B25" s="29">
        <v>1</v>
      </c>
      <c r="C25" s="5">
        <v>38017</v>
      </c>
      <c r="D25" s="6">
        <v>2004</v>
      </c>
      <c r="E25" s="1" t="s">
        <v>6</v>
      </c>
      <c r="F25" s="37" t="s">
        <v>168</v>
      </c>
      <c r="G25" s="39" t="s">
        <v>810</v>
      </c>
      <c r="H25" s="4">
        <v>0</v>
      </c>
      <c r="I25" s="1">
        <v>200</v>
      </c>
      <c r="J25" s="1">
        <f t="shared" si="0"/>
        <v>200</v>
      </c>
      <c r="K25" s="1">
        <v>500</v>
      </c>
      <c r="L25" s="1"/>
      <c r="M25" s="1"/>
      <c r="N25" s="1"/>
      <c r="O25" s="1"/>
      <c r="P25" s="1"/>
      <c r="Q25" s="1"/>
      <c r="R25" s="1"/>
      <c r="S25" s="1"/>
      <c r="T25" s="1" t="s">
        <v>8</v>
      </c>
      <c r="U25" s="4" t="s">
        <v>250</v>
      </c>
      <c r="V25" s="1"/>
      <c r="W25" s="1"/>
      <c r="X25" s="1" t="s">
        <v>249</v>
      </c>
      <c r="Y25" s="1"/>
      <c r="Z25" s="1" t="s">
        <v>251</v>
      </c>
      <c r="AA25" s="1" t="s">
        <v>252</v>
      </c>
    </row>
    <row r="26" spans="1:30" ht="60">
      <c r="A26" s="29">
        <v>0</v>
      </c>
      <c r="B26" s="29">
        <v>0</v>
      </c>
      <c r="C26" s="5">
        <v>38044</v>
      </c>
      <c r="D26" s="6">
        <v>2004</v>
      </c>
      <c r="E26" s="1" t="s">
        <v>7</v>
      </c>
      <c r="F26" s="37" t="s">
        <v>168</v>
      </c>
      <c r="G26" s="39" t="s">
        <v>810</v>
      </c>
      <c r="H26" s="1">
        <v>116</v>
      </c>
      <c r="I26" s="1">
        <v>0</v>
      </c>
      <c r="J26" s="1">
        <f t="shared" si="0"/>
        <v>116</v>
      </c>
      <c r="K26" s="1">
        <v>899</v>
      </c>
      <c r="L26" s="1" t="s">
        <v>255</v>
      </c>
      <c r="M26" s="1">
        <v>14</v>
      </c>
      <c r="N26" s="1">
        <v>1126</v>
      </c>
      <c r="O26" s="1"/>
      <c r="P26" s="1" t="s">
        <v>253</v>
      </c>
      <c r="Q26" s="1"/>
      <c r="R26" s="1"/>
      <c r="S26" s="1"/>
      <c r="T26" s="1" t="s">
        <v>256</v>
      </c>
      <c r="U26" s="1"/>
      <c r="V26" s="1"/>
      <c r="W26" s="1" t="s">
        <v>118</v>
      </c>
      <c r="X26" s="1" t="s">
        <v>257</v>
      </c>
      <c r="Y26" s="1"/>
      <c r="Z26" s="1" t="s">
        <v>254</v>
      </c>
      <c r="AA26" s="1" t="s">
        <v>258</v>
      </c>
    </row>
    <row r="27" spans="1:30" ht="30">
      <c r="A27" s="29">
        <v>1</v>
      </c>
      <c r="B27" s="29">
        <v>1</v>
      </c>
      <c r="C27" s="5">
        <v>38065</v>
      </c>
      <c r="D27" s="6">
        <v>2004</v>
      </c>
      <c r="E27" s="1" t="s">
        <v>265</v>
      </c>
      <c r="F27" s="37" t="s">
        <v>168</v>
      </c>
      <c r="G27" s="39" t="s">
        <v>810</v>
      </c>
      <c r="H27" s="1">
        <v>21</v>
      </c>
      <c r="I27" s="1">
        <v>5</v>
      </c>
      <c r="J27" s="1">
        <f t="shared" si="0"/>
        <v>26</v>
      </c>
      <c r="K27" s="1">
        <v>180</v>
      </c>
      <c r="L27" s="43" t="s">
        <v>266</v>
      </c>
      <c r="M27" s="1"/>
      <c r="N27" s="1">
        <v>50</v>
      </c>
      <c r="O27" s="1"/>
      <c r="P27" s="1"/>
      <c r="Q27" s="1"/>
      <c r="R27" s="1"/>
      <c r="S27" s="1"/>
      <c r="T27" s="1" t="s">
        <v>189</v>
      </c>
      <c r="U27" s="1"/>
      <c r="V27" s="1" t="s">
        <v>267</v>
      </c>
      <c r="W27" s="1"/>
      <c r="X27" s="1"/>
      <c r="Y27" s="1"/>
      <c r="Z27" s="1"/>
      <c r="AA27" s="1" t="s">
        <v>268</v>
      </c>
    </row>
    <row r="28" spans="1:30">
      <c r="A28" s="29">
        <v>0</v>
      </c>
      <c r="B28" s="29">
        <v>1</v>
      </c>
      <c r="C28" s="5">
        <v>38065</v>
      </c>
      <c r="D28" s="6">
        <v>2004</v>
      </c>
      <c r="E28" s="1" t="s">
        <v>11</v>
      </c>
      <c r="F28" s="37" t="s">
        <v>168</v>
      </c>
      <c r="G28" s="39" t="s">
        <v>810</v>
      </c>
      <c r="H28" s="1">
        <v>23</v>
      </c>
      <c r="I28" s="1">
        <v>250</v>
      </c>
      <c r="J28" s="1">
        <f t="shared" si="0"/>
        <v>273</v>
      </c>
      <c r="K28" s="1"/>
      <c r="L28" s="1"/>
      <c r="M28" s="1"/>
      <c r="N28" s="1"/>
      <c r="O28" s="1"/>
      <c r="P28" s="1"/>
      <c r="Q28" s="1"/>
      <c r="R28" s="1"/>
      <c r="S28" s="1"/>
      <c r="T28" s="1" t="s">
        <v>262</v>
      </c>
      <c r="U28" s="1" t="s">
        <v>264</v>
      </c>
      <c r="V28" s="1"/>
      <c r="W28" s="1"/>
      <c r="X28" s="1" t="s">
        <v>263</v>
      </c>
      <c r="Y28" s="1"/>
      <c r="Z28" s="1"/>
      <c r="AA28" s="1" t="s">
        <v>269</v>
      </c>
    </row>
    <row r="29" spans="1:30">
      <c r="A29" s="29" t="s">
        <v>768</v>
      </c>
      <c r="B29" s="29" t="s">
        <v>768</v>
      </c>
      <c r="C29" s="5">
        <v>38076</v>
      </c>
      <c r="D29" s="6">
        <v>2004</v>
      </c>
      <c r="E29" s="1" t="s">
        <v>12</v>
      </c>
      <c r="F29" s="37" t="s">
        <v>168</v>
      </c>
      <c r="G29" s="39" t="s">
        <v>810</v>
      </c>
      <c r="H29" s="1">
        <v>103</v>
      </c>
      <c r="I29" s="1">
        <v>0</v>
      </c>
      <c r="J29" s="1">
        <f t="shared" si="0"/>
        <v>103</v>
      </c>
      <c r="K29" s="1">
        <v>107</v>
      </c>
      <c r="L29" s="1"/>
      <c r="M29" s="1"/>
      <c r="N29" s="1"/>
      <c r="O29" s="1"/>
      <c r="P29" s="1"/>
      <c r="Q29" s="1"/>
      <c r="R29" s="1"/>
      <c r="S29" s="1"/>
      <c r="T29" s="1" t="s">
        <v>260</v>
      </c>
      <c r="U29" s="1"/>
      <c r="V29" s="1" t="s">
        <v>259</v>
      </c>
      <c r="W29" s="1"/>
      <c r="X29" s="1" t="s">
        <v>182</v>
      </c>
      <c r="Y29" s="1"/>
      <c r="Z29" s="1"/>
      <c r="AA29" s="1" t="s">
        <v>261</v>
      </c>
    </row>
    <row r="30" spans="1:30" ht="60">
      <c r="A30" s="29">
        <v>0</v>
      </c>
      <c r="B30" s="29">
        <v>1</v>
      </c>
      <c r="C30" s="5">
        <v>38130</v>
      </c>
      <c r="D30" s="6">
        <v>2004</v>
      </c>
      <c r="E30" s="1" t="s">
        <v>5</v>
      </c>
      <c r="F30" s="37" t="s">
        <v>168</v>
      </c>
      <c r="G30" s="39" t="s">
        <v>810</v>
      </c>
      <c r="H30" s="1">
        <v>61</v>
      </c>
      <c r="I30" s="1">
        <v>100</v>
      </c>
      <c r="J30" s="1">
        <f t="shared" si="0"/>
        <v>161</v>
      </c>
      <c r="K30" s="1" t="s">
        <v>275</v>
      </c>
      <c r="L30" s="1" t="s">
        <v>270</v>
      </c>
      <c r="M30" s="1"/>
      <c r="N30" s="1"/>
      <c r="O30" s="1"/>
      <c r="P30" s="1"/>
      <c r="Q30" s="1"/>
      <c r="R30" s="1"/>
      <c r="S30" s="1"/>
      <c r="T30" s="1" t="s">
        <v>26</v>
      </c>
      <c r="U30" s="16" t="s">
        <v>271</v>
      </c>
      <c r="V30" s="1" t="s">
        <v>276</v>
      </c>
      <c r="W30" s="1" t="s">
        <v>118</v>
      </c>
      <c r="X30" s="1" t="s">
        <v>273</v>
      </c>
      <c r="Y30" s="1"/>
      <c r="Z30" s="1" t="s">
        <v>294</v>
      </c>
      <c r="AA30" s="1" t="s">
        <v>279</v>
      </c>
    </row>
    <row r="31" spans="1:30" ht="47.25">
      <c r="A31" s="29">
        <v>0</v>
      </c>
      <c r="B31" s="29">
        <v>0</v>
      </c>
      <c r="C31" s="5">
        <v>38130</v>
      </c>
      <c r="D31" s="6">
        <v>2004</v>
      </c>
      <c r="E31" s="1" t="s">
        <v>5</v>
      </c>
      <c r="F31" s="37" t="s">
        <v>168</v>
      </c>
      <c r="G31" s="39" t="s">
        <v>810</v>
      </c>
      <c r="H31" s="1">
        <v>0</v>
      </c>
      <c r="I31" s="1">
        <v>40</v>
      </c>
      <c r="J31" s="1">
        <f t="shared" si="0"/>
        <v>40</v>
      </c>
      <c r="K31" s="1">
        <v>50</v>
      </c>
      <c r="L31" s="18" t="s">
        <v>272</v>
      </c>
      <c r="M31" s="1"/>
      <c r="N31" s="1"/>
      <c r="O31" s="1"/>
      <c r="P31" s="1"/>
      <c r="Q31" s="1"/>
      <c r="R31" s="1"/>
      <c r="S31" s="1"/>
      <c r="T31" s="1" t="s">
        <v>26</v>
      </c>
      <c r="V31" s="1" t="s">
        <v>274</v>
      </c>
      <c r="W31" s="1"/>
      <c r="X31" s="1" t="s">
        <v>273</v>
      </c>
      <c r="Y31" s="1"/>
      <c r="Z31" s="1" t="s">
        <v>277</v>
      </c>
      <c r="AA31" s="10" t="s">
        <v>278</v>
      </c>
    </row>
    <row r="32" spans="1:30" ht="30">
      <c r="A32" s="29" t="s">
        <v>768</v>
      </c>
      <c r="B32" s="29" t="s">
        <v>768</v>
      </c>
      <c r="C32" s="5">
        <v>38175</v>
      </c>
      <c r="D32" s="6">
        <v>2004</v>
      </c>
      <c r="E32" s="1" t="s">
        <v>54</v>
      </c>
      <c r="F32" s="37" t="s">
        <v>168</v>
      </c>
      <c r="G32" s="39" t="s">
        <v>810</v>
      </c>
      <c r="H32" s="1">
        <v>2</v>
      </c>
      <c r="I32" s="1">
        <v>2</v>
      </c>
      <c r="J32" s="1">
        <f t="shared" si="0"/>
        <v>4</v>
      </c>
      <c r="K32" s="1">
        <v>18</v>
      </c>
      <c r="L32" s="18"/>
      <c r="M32" s="1"/>
      <c r="N32" s="1"/>
      <c r="O32" s="1"/>
      <c r="P32" s="1"/>
      <c r="Q32" s="1"/>
      <c r="R32" s="1"/>
      <c r="S32" s="1"/>
      <c r="T32" s="1" t="s">
        <v>85</v>
      </c>
      <c r="U32" s="4" t="s">
        <v>315</v>
      </c>
      <c r="V32" s="1"/>
      <c r="W32" s="1"/>
      <c r="X32" s="1"/>
      <c r="Y32" s="1"/>
      <c r="AA32" s="1" t="s">
        <v>793</v>
      </c>
    </row>
    <row r="33" spans="1:27" ht="60">
      <c r="A33" s="29">
        <v>0</v>
      </c>
      <c r="B33" s="29">
        <v>1</v>
      </c>
      <c r="C33" s="5">
        <v>38402</v>
      </c>
      <c r="D33" s="6">
        <v>2005</v>
      </c>
      <c r="E33" s="1" t="s">
        <v>5</v>
      </c>
      <c r="F33" s="37" t="s">
        <v>168</v>
      </c>
      <c r="G33" s="39" t="s">
        <v>810</v>
      </c>
      <c r="H33" s="1">
        <v>116</v>
      </c>
      <c r="I33" s="1">
        <v>20</v>
      </c>
      <c r="J33" s="1">
        <f t="shared" si="0"/>
        <v>136</v>
      </c>
      <c r="K33" s="1" t="s">
        <v>284</v>
      </c>
      <c r="L33" s="1" t="s">
        <v>281</v>
      </c>
      <c r="M33" s="1"/>
      <c r="N33" s="1"/>
      <c r="O33" s="1"/>
      <c r="P33" s="1"/>
      <c r="Q33" s="1"/>
      <c r="R33" s="1"/>
      <c r="S33" s="1"/>
      <c r="T33" s="1" t="s">
        <v>26</v>
      </c>
      <c r="U33" s="1"/>
      <c r="V33" s="1" t="s">
        <v>282</v>
      </c>
      <c r="W33" s="1"/>
      <c r="X33" s="1" t="s">
        <v>283</v>
      </c>
      <c r="Y33" s="1"/>
      <c r="Z33" s="1" t="s">
        <v>285</v>
      </c>
      <c r="AA33" s="1" t="s">
        <v>286</v>
      </c>
    </row>
    <row r="34" spans="1:27" ht="30">
      <c r="A34" s="29">
        <v>1</v>
      </c>
      <c r="B34" s="29">
        <v>1</v>
      </c>
      <c r="C34" s="5">
        <v>38487</v>
      </c>
      <c r="D34" s="6">
        <v>2005</v>
      </c>
      <c r="E34" s="1" t="s">
        <v>5</v>
      </c>
      <c r="F34" s="37" t="s">
        <v>168</v>
      </c>
      <c r="G34" s="39" t="s">
        <v>810</v>
      </c>
      <c r="H34" s="1">
        <v>37</v>
      </c>
      <c r="I34" s="1">
        <v>100</v>
      </c>
      <c r="J34" s="1">
        <f t="shared" si="0"/>
        <v>137</v>
      </c>
      <c r="K34" s="1">
        <v>200</v>
      </c>
      <c r="L34" s="1" t="s">
        <v>325</v>
      </c>
      <c r="M34" s="1">
        <v>16</v>
      </c>
      <c r="N34" s="1">
        <v>80</v>
      </c>
      <c r="O34" s="1"/>
      <c r="P34" s="1"/>
      <c r="Q34" s="1"/>
      <c r="R34" s="1"/>
      <c r="S34" s="1"/>
      <c r="T34" s="1" t="s">
        <v>326</v>
      </c>
      <c r="U34" s="1" t="s">
        <v>328</v>
      </c>
      <c r="V34" s="1" t="s">
        <v>216</v>
      </c>
      <c r="W34" s="1" t="s">
        <v>136</v>
      </c>
      <c r="X34" s="1" t="s">
        <v>327</v>
      </c>
      <c r="Y34" s="1"/>
      <c r="Z34" s="1"/>
      <c r="AA34" s="1" t="s">
        <v>330</v>
      </c>
    </row>
    <row r="35" spans="1:27" ht="45">
      <c r="A35" s="29">
        <v>1</v>
      </c>
      <c r="B35" s="29">
        <v>1</v>
      </c>
      <c r="C35" s="5">
        <v>38488</v>
      </c>
      <c r="D35" s="6">
        <v>2005</v>
      </c>
      <c r="E35" s="1" t="s">
        <v>5</v>
      </c>
      <c r="F35" s="37" t="s">
        <v>168</v>
      </c>
      <c r="G35" s="39" t="s">
        <v>810</v>
      </c>
      <c r="H35" s="1">
        <v>60</v>
      </c>
      <c r="I35" s="1">
        <v>30</v>
      </c>
      <c r="J35" s="1">
        <f t="shared" si="0"/>
        <v>90</v>
      </c>
      <c r="K35" s="1" t="s">
        <v>292</v>
      </c>
      <c r="L35" s="20" t="s">
        <v>287</v>
      </c>
      <c r="M35" s="1"/>
      <c r="N35" s="1">
        <v>80</v>
      </c>
      <c r="O35" s="1"/>
      <c r="P35" s="1"/>
      <c r="Q35" s="1"/>
      <c r="R35" s="1"/>
      <c r="S35" s="1"/>
      <c r="T35" s="1" t="s">
        <v>291</v>
      </c>
      <c r="U35" s="1"/>
      <c r="V35" s="1" t="s">
        <v>290</v>
      </c>
      <c r="W35" s="1"/>
      <c r="X35" s="1" t="s">
        <v>288</v>
      </c>
      <c r="Y35" s="1"/>
      <c r="Z35" s="1" t="s">
        <v>289</v>
      </c>
      <c r="AA35" s="1" t="s">
        <v>331</v>
      </c>
    </row>
    <row r="36" spans="1:27" ht="45">
      <c r="A36" s="29">
        <v>1</v>
      </c>
      <c r="B36" s="29">
        <v>1</v>
      </c>
      <c r="C36" s="5">
        <v>38489</v>
      </c>
      <c r="D36" s="6">
        <v>2005</v>
      </c>
      <c r="E36" s="1" t="s">
        <v>5</v>
      </c>
      <c r="F36" s="37" t="s">
        <v>168</v>
      </c>
      <c r="G36" s="39" t="s">
        <v>810</v>
      </c>
      <c r="H36" s="1">
        <v>13</v>
      </c>
      <c r="I36" s="1">
        <v>150</v>
      </c>
      <c r="J36" s="1">
        <f t="shared" si="0"/>
        <v>163</v>
      </c>
      <c r="K36" s="1">
        <v>200</v>
      </c>
      <c r="L36" s="20" t="s">
        <v>293</v>
      </c>
      <c r="M36" s="1"/>
      <c r="N36" s="1">
        <v>135</v>
      </c>
      <c r="O36" s="1"/>
      <c r="P36" s="1"/>
      <c r="Q36" s="1"/>
      <c r="R36" s="1"/>
      <c r="S36" s="1"/>
      <c r="T36" s="1"/>
      <c r="U36" s="1"/>
      <c r="V36" s="1" t="s">
        <v>296</v>
      </c>
      <c r="W36" s="1"/>
      <c r="X36" s="1"/>
      <c r="Y36" s="1"/>
      <c r="Z36" s="1" t="s">
        <v>295</v>
      </c>
      <c r="AA36" s="1" t="s">
        <v>332</v>
      </c>
    </row>
    <row r="37" spans="1:27" ht="30">
      <c r="A37" s="29">
        <v>0</v>
      </c>
      <c r="B37" s="29">
        <v>0</v>
      </c>
      <c r="C37" s="5">
        <v>38491</v>
      </c>
      <c r="D37" s="6">
        <v>2005</v>
      </c>
      <c r="E37" s="1" t="s">
        <v>5</v>
      </c>
      <c r="F37" s="37" t="s">
        <v>168</v>
      </c>
      <c r="G37" s="39" t="s">
        <v>810</v>
      </c>
      <c r="H37" s="1">
        <v>0</v>
      </c>
      <c r="I37" s="1">
        <v>30</v>
      </c>
      <c r="J37" s="1">
        <f t="shared" si="0"/>
        <v>30</v>
      </c>
      <c r="K37" s="1">
        <v>100</v>
      </c>
      <c r="L37" s="2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 t="s">
        <v>329</v>
      </c>
      <c r="Y37" s="1"/>
      <c r="Z37" s="1"/>
      <c r="AA37" s="1" t="s">
        <v>333</v>
      </c>
    </row>
    <row r="38" spans="1:27" ht="30">
      <c r="A38" s="29">
        <v>0</v>
      </c>
      <c r="B38" s="29">
        <v>1</v>
      </c>
      <c r="C38" s="5">
        <v>38542</v>
      </c>
      <c r="D38" s="6">
        <v>2005</v>
      </c>
      <c r="E38" s="1" t="s">
        <v>11</v>
      </c>
      <c r="F38" s="37" t="s">
        <v>168</v>
      </c>
      <c r="G38" s="39" t="s">
        <v>810</v>
      </c>
      <c r="H38" s="1">
        <v>79</v>
      </c>
      <c r="I38" s="1">
        <v>100</v>
      </c>
      <c r="J38" s="1">
        <f t="shared" si="0"/>
        <v>179</v>
      </c>
      <c r="K38" s="1" t="s">
        <v>368</v>
      </c>
      <c r="L38" s="1" t="s">
        <v>365</v>
      </c>
      <c r="M38" s="1"/>
      <c r="N38" s="1"/>
      <c r="O38" s="1"/>
      <c r="P38" s="1"/>
      <c r="Q38" s="1"/>
      <c r="R38" s="1"/>
      <c r="S38" s="1"/>
      <c r="T38" s="1" t="s">
        <v>63</v>
      </c>
      <c r="U38" s="1" t="s">
        <v>369</v>
      </c>
      <c r="V38" s="1"/>
      <c r="W38" s="1"/>
      <c r="X38" s="18" t="s">
        <v>366</v>
      </c>
      <c r="Y38" s="1"/>
      <c r="Z38" s="1" t="s">
        <v>367</v>
      </c>
      <c r="AA38" s="1" t="s">
        <v>370</v>
      </c>
    </row>
    <row r="39" spans="1:27">
      <c r="A39" s="29">
        <v>0</v>
      </c>
      <c r="B39" s="29">
        <v>0</v>
      </c>
      <c r="C39" s="5">
        <v>38543</v>
      </c>
      <c r="D39" s="6">
        <v>2005</v>
      </c>
      <c r="E39" s="1" t="s">
        <v>16</v>
      </c>
      <c r="F39" s="37" t="s">
        <v>168</v>
      </c>
      <c r="G39" s="39" t="s">
        <v>810</v>
      </c>
      <c r="H39" s="1">
        <v>20</v>
      </c>
      <c r="I39" s="1">
        <v>10</v>
      </c>
      <c r="J39" s="1">
        <f t="shared" si="0"/>
        <v>30</v>
      </c>
      <c r="K39" s="1">
        <v>40</v>
      </c>
      <c r="L39" s="1"/>
      <c r="M39" s="1"/>
      <c r="N39" s="1"/>
      <c r="O39" s="1"/>
      <c r="P39" s="1"/>
      <c r="Q39" s="1"/>
      <c r="R39" s="1"/>
      <c r="S39" s="1"/>
      <c r="T39" s="1" t="s">
        <v>27</v>
      </c>
      <c r="U39" s="1"/>
      <c r="V39" s="1" t="s">
        <v>371</v>
      </c>
      <c r="W39" s="1"/>
      <c r="X39" s="1" t="s">
        <v>188</v>
      </c>
      <c r="Y39" s="1"/>
      <c r="Z39" s="1"/>
      <c r="AA39" s="1" t="s">
        <v>372</v>
      </c>
    </row>
    <row r="40" spans="1:27" ht="30">
      <c r="A40" s="29">
        <v>0</v>
      </c>
      <c r="B40" s="29">
        <v>1</v>
      </c>
      <c r="C40" s="5">
        <v>38547</v>
      </c>
      <c r="D40" s="6">
        <v>2005</v>
      </c>
      <c r="E40" s="1" t="s">
        <v>28</v>
      </c>
      <c r="F40" s="37" t="s">
        <v>168</v>
      </c>
      <c r="G40" s="39" t="s">
        <v>810</v>
      </c>
      <c r="H40" s="1">
        <v>35</v>
      </c>
      <c r="I40" s="1">
        <v>24</v>
      </c>
      <c r="J40" s="1">
        <f t="shared" si="0"/>
        <v>59</v>
      </c>
      <c r="K40" s="1">
        <v>80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 t="s">
        <v>419</v>
      </c>
      <c r="W40" s="1"/>
      <c r="X40" s="1" t="s">
        <v>418</v>
      </c>
      <c r="Y40" s="1"/>
      <c r="Z40" s="1" t="s">
        <v>420</v>
      </c>
      <c r="AA40" s="1" t="s">
        <v>421</v>
      </c>
    </row>
    <row r="41" spans="1:27">
      <c r="A41" s="29">
        <v>0</v>
      </c>
      <c r="B41" s="29">
        <v>0</v>
      </c>
      <c r="C41" s="5">
        <v>38568</v>
      </c>
      <c r="D41" s="6">
        <v>2005</v>
      </c>
      <c r="E41" s="1" t="s">
        <v>29</v>
      </c>
      <c r="F41" s="37" t="s">
        <v>168</v>
      </c>
      <c r="G41" s="39" t="s">
        <v>810</v>
      </c>
      <c r="H41" s="1">
        <v>135</v>
      </c>
      <c r="I41" s="1">
        <v>0</v>
      </c>
      <c r="J41" s="1">
        <f t="shared" si="0"/>
        <v>135</v>
      </c>
      <c r="K41" s="1">
        <v>150</v>
      </c>
      <c r="L41" s="1"/>
      <c r="M41" s="1"/>
      <c r="N41" s="1"/>
      <c r="O41" s="1"/>
      <c r="P41" s="1"/>
      <c r="Q41" s="1"/>
      <c r="R41" s="1"/>
      <c r="S41" s="1"/>
      <c r="T41" s="1" t="s">
        <v>424</v>
      </c>
      <c r="U41" s="1"/>
      <c r="V41" s="1"/>
      <c r="W41" s="1"/>
      <c r="X41" s="1" t="s">
        <v>423</v>
      </c>
      <c r="Y41" s="1"/>
      <c r="Z41" s="1"/>
      <c r="AA41" s="1" t="s">
        <v>425</v>
      </c>
    </row>
    <row r="42" spans="1:27">
      <c r="A42" s="29">
        <v>1</v>
      </c>
      <c r="B42" s="29">
        <v>1</v>
      </c>
      <c r="C42" s="5">
        <v>38581</v>
      </c>
      <c r="D42" s="6">
        <v>2005</v>
      </c>
      <c r="E42" s="1" t="s">
        <v>29</v>
      </c>
      <c r="F42" s="37" t="s">
        <v>168</v>
      </c>
      <c r="G42" s="39" t="s">
        <v>810</v>
      </c>
      <c r="H42" s="1">
        <v>102</v>
      </c>
      <c r="I42" s="1">
        <v>0</v>
      </c>
      <c r="J42" s="1">
        <f t="shared" si="0"/>
        <v>102</v>
      </c>
      <c r="K42" s="1">
        <v>102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 t="s">
        <v>422</v>
      </c>
      <c r="Y42" s="1"/>
      <c r="Z42" s="1"/>
      <c r="AA42" s="1" t="s">
        <v>426</v>
      </c>
    </row>
    <row r="43" spans="1:27" ht="31.5">
      <c r="A43" s="29">
        <v>0</v>
      </c>
      <c r="B43" s="29">
        <v>1</v>
      </c>
      <c r="C43" s="5">
        <v>38659</v>
      </c>
      <c r="D43" s="6">
        <v>2005</v>
      </c>
      <c r="E43" s="1" t="s">
        <v>23</v>
      </c>
      <c r="F43" s="37" t="s">
        <v>168</v>
      </c>
      <c r="G43" s="39" t="s">
        <v>810</v>
      </c>
      <c r="H43" s="1">
        <v>17</v>
      </c>
      <c r="I43" s="1">
        <v>60</v>
      </c>
      <c r="J43" s="1">
        <f t="shared" si="0"/>
        <v>77</v>
      </c>
      <c r="K43" s="1">
        <v>80</v>
      </c>
      <c r="L43" s="1"/>
      <c r="M43" s="1"/>
      <c r="N43" s="1"/>
      <c r="O43" s="1"/>
      <c r="P43" s="1"/>
      <c r="Q43" s="1"/>
      <c r="R43" s="1"/>
      <c r="S43" s="1"/>
      <c r="T43" s="1" t="s">
        <v>427</v>
      </c>
      <c r="V43" s="1"/>
      <c r="W43" s="1"/>
      <c r="X43" s="1" t="s">
        <v>428</v>
      </c>
      <c r="Y43" s="1"/>
      <c r="Z43" s="1"/>
      <c r="AA43" s="10" t="s">
        <v>429</v>
      </c>
    </row>
    <row r="44" spans="1:27">
      <c r="A44" s="29">
        <v>0</v>
      </c>
      <c r="B44" s="29">
        <v>1</v>
      </c>
      <c r="C44" s="5">
        <v>41656</v>
      </c>
      <c r="D44" s="13">
        <v>2006</v>
      </c>
      <c r="E44" s="1" t="s">
        <v>11</v>
      </c>
      <c r="F44" s="37" t="s">
        <v>168</v>
      </c>
      <c r="G44" s="39" t="s">
        <v>810</v>
      </c>
      <c r="H44" s="1">
        <v>4</v>
      </c>
      <c r="I44" s="1">
        <v>7</v>
      </c>
      <c r="J44" s="1">
        <f t="shared" si="0"/>
        <v>11</v>
      </c>
      <c r="K44" s="1" t="s">
        <v>431</v>
      </c>
      <c r="L44" s="1" t="s">
        <v>430</v>
      </c>
      <c r="M44" s="1"/>
      <c r="N44" s="1"/>
      <c r="O44" s="1"/>
      <c r="P44" s="1"/>
      <c r="Q44" s="1"/>
      <c r="R44" s="1"/>
      <c r="S44" s="1"/>
      <c r="T44" s="1" t="s">
        <v>27</v>
      </c>
      <c r="U44" s="1" t="s">
        <v>33</v>
      </c>
      <c r="V44" s="1" t="s">
        <v>434</v>
      </c>
      <c r="W44" s="1" t="s">
        <v>118</v>
      </c>
      <c r="X44" s="1" t="s">
        <v>432</v>
      </c>
      <c r="Y44" s="1"/>
      <c r="Z44" s="1" t="s">
        <v>433</v>
      </c>
      <c r="AA44" s="1" t="s">
        <v>435</v>
      </c>
    </row>
    <row r="45" spans="1:27" ht="45">
      <c r="A45" s="29">
        <v>0</v>
      </c>
      <c r="B45" s="29">
        <v>0</v>
      </c>
      <c r="C45" s="5">
        <v>41670</v>
      </c>
      <c r="D45" s="13">
        <v>2006</v>
      </c>
      <c r="E45" s="1" t="s">
        <v>11</v>
      </c>
      <c r="F45" s="37" t="s">
        <v>168</v>
      </c>
      <c r="G45" s="39" t="s">
        <v>810</v>
      </c>
      <c r="H45" s="1">
        <v>1</v>
      </c>
      <c r="I45" s="1">
        <v>44</v>
      </c>
      <c r="J45" s="1">
        <f t="shared" si="0"/>
        <v>45</v>
      </c>
      <c r="K45" s="1">
        <v>160</v>
      </c>
      <c r="L45" s="1"/>
      <c r="M45" s="1"/>
      <c r="N45" s="1"/>
      <c r="O45" s="1"/>
      <c r="P45" s="1"/>
      <c r="Q45" s="1"/>
      <c r="R45" s="1"/>
      <c r="S45" s="1"/>
      <c r="T45" s="1" t="s">
        <v>437</v>
      </c>
      <c r="U45" s="1" t="s">
        <v>438</v>
      </c>
      <c r="V45" s="1"/>
      <c r="W45" s="1" t="s">
        <v>118</v>
      </c>
      <c r="X45" s="1" t="s">
        <v>439</v>
      </c>
      <c r="Y45" s="1"/>
      <c r="Z45" s="1" t="s">
        <v>436</v>
      </c>
      <c r="AA45" s="1" t="s">
        <v>440</v>
      </c>
    </row>
    <row r="46" spans="1:27" ht="60">
      <c r="A46" s="29">
        <v>1</v>
      </c>
      <c r="B46" s="29">
        <v>1</v>
      </c>
      <c r="C46" s="5">
        <v>41673</v>
      </c>
      <c r="D46" s="13">
        <v>2006</v>
      </c>
      <c r="E46" s="1" t="s">
        <v>34</v>
      </c>
      <c r="F46" s="37" t="s">
        <v>168</v>
      </c>
      <c r="G46" s="39" t="s">
        <v>811</v>
      </c>
      <c r="H46" s="1">
        <v>185</v>
      </c>
      <c r="I46" s="1">
        <v>895</v>
      </c>
      <c r="J46" s="1">
        <f t="shared" si="0"/>
        <v>1080</v>
      </c>
      <c r="K46" s="1">
        <v>1408</v>
      </c>
      <c r="L46" s="18" t="s">
        <v>447</v>
      </c>
      <c r="M46" s="1">
        <v>35</v>
      </c>
      <c r="N46" s="1">
        <v>1487</v>
      </c>
      <c r="O46" s="1" t="s">
        <v>446</v>
      </c>
      <c r="P46" s="18" t="s">
        <v>448</v>
      </c>
      <c r="Q46" s="1"/>
      <c r="R46" s="1"/>
      <c r="S46" s="1"/>
      <c r="T46" s="1" t="s">
        <v>443</v>
      </c>
      <c r="U46" s="1" t="s">
        <v>441</v>
      </c>
      <c r="V46" s="1" t="s">
        <v>444</v>
      </c>
      <c r="W46" s="1" t="s">
        <v>118</v>
      </c>
      <c r="X46" s="1" t="s">
        <v>445</v>
      </c>
      <c r="Y46" s="1"/>
      <c r="Z46" s="1" t="s">
        <v>442</v>
      </c>
      <c r="AA46" s="1" t="s">
        <v>449</v>
      </c>
    </row>
    <row r="47" spans="1:27">
      <c r="A47" s="29">
        <v>0</v>
      </c>
      <c r="B47" s="29">
        <v>1</v>
      </c>
      <c r="C47" s="5">
        <v>41676</v>
      </c>
      <c r="D47" s="13">
        <v>2006</v>
      </c>
      <c r="E47" s="1" t="s">
        <v>5</v>
      </c>
      <c r="F47" s="37" t="s">
        <v>168</v>
      </c>
      <c r="G47" s="39" t="s">
        <v>810</v>
      </c>
      <c r="H47" s="1">
        <v>1</v>
      </c>
      <c r="I47" s="1">
        <v>10</v>
      </c>
      <c r="J47" s="1">
        <f t="shared" si="0"/>
        <v>11</v>
      </c>
      <c r="K47" s="1">
        <v>35</v>
      </c>
      <c r="L47" s="1"/>
      <c r="M47" s="1"/>
      <c r="N47" s="1"/>
      <c r="O47" s="1"/>
      <c r="P47" s="1"/>
      <c r="Q47" s="1"/>
      <c r="R47" s="1"/>
      <c r="S47" s="1"/>
      <c r="T47" s="1" t="s">
        <v>452</v>
      </c>
      <c r="U47" s="1" t="s">
        <v>450</v>
      </c>
      <c r="V47" s="1"/>
      <c r="W47" s="1"/>
      <c r="X47" s="1" t="s">
        <v>454</v>
      </c>
      <c r="Y47" s="1"/>
      <c r="Z47" s="1" t="s">
        <v>451</v>
      </c>
      <c r="AA47" s="1" t="s">
        <v>453</v>
      </c>
    </row>
    <row r="48" spans="1:27">
      <c r="A48" s="29">
        <v>1</v>
      </c>
      <c r="B48" s="29">
        <v>1</v>
      </c>
      <c r="C48" s="5">
        <v>41696</v>
      </c>
      <c r="D48" s="13">
        <v>2006</v>
      </c>
      <c r="E48" s="1" t="s">
        <v>5</v>
      </c>
      <c r="F48" s="37" t="s">
        <v>168</v>
      </c>
      <c r="G48" s="39" t="s">
        <v>810</v>
      </c>
      <c r="H48" s="1">
        <v>1</v>
      </c>
      <c r="I48" s="1">
        <v>50</v>
      </c>
      <c r="J48" s="1">
        <f t="shared" si="0"/>
        <v>51</v>
      </c>
      <c r="K48" s="1">
        <v>150</v>
      </c>
      <c r="L48" s="1"/>
      <c r="M48" s="1"/>
      <c r="N48" s="1" t="s">
        <v>455</v>
      </c>
      <c r="O48" s="1"/>
      <c r="P48" s="1"/>
      <c r="Q48" s="1"/>
      <c r="R48" s="1"/>
      <c r="S48" s="1"/>
      <c r="T48" s="1"/>
      <c r="U48" s="1"/>
      <c r="V48" s="1"/>
      <c r="W48" s="1"/>
      <c r="X48" s="1" t="s">
        <v>456</v>
      </c>
      <c r="Y48" s="1"/>
      <c r="Z48" s="1"/>
      <c r="AA48" s="1" t="s">
        <v>457</v>
      </c>
    </row>
    <row r="49" spans="1:27" ht="30">
      <c r="A49" s="29">
        <v>1</v>
      </c>
      <c r="B49" s="29">
        <v>1</v>
      </c>
      <c r="C49" s="5">
        <v>41719</v>
      </c>
      <c r="D49" s="13">
        <v>2006</v>
      </c>
      <c r="E49" s="1" t="s">
        <v>35</v>
      </c>
      <c r="F49" s="37" t="s">
        <v>115</v>
      </c>
      <c r="G49" s="39" t="s">
        <v>810</v>
      </c>
      <c r="H49" s="1">
        <v>2</v>
      </c>
      <c r="I49" s="1">
        <v>0</v>
      </c>
      <c r="J49" s="1">
        <f t="shared" si="0"/>
        <v>2</v>
      </c>
      <c r="K49" s="1">
        <v>101</v>
      </c>
      <c r="L49" s="1" t="s">
        <v>458</v>
      </c>
      <c r="M49" s="1">
        <v>37</v>
      </c>
      <c r="N49" s="1">
        <v>700</v>
      </c>
      <c r="O49" s="1"/>
      <c r="P49" s="1" t="s">
        <v>630</v>
      </c>
      <c r="Q49" s="1" t="s">
        <v>115</v>
      </c>
      <c r="R49" s="1" t="s">
        <v>631</v>
      </c>
      <c r="S49" s="1"/>
      <c r="T49" s="1" t="s">
        <v>629</v>
      </c>
      <c r="U49" s="1"/>
      <c r="V49" s="1" t="s">
        <v>635</v>
      </c>
      <c r="W49" s="1" t="s">
        <v>118</v>
      </c>
      <c r="X49" s="1" t="s">
        <v>632</v>
      </c>
      <c r="Y49" s="1" t="s">
        <v>633</v>
      </c>
      <c r="Z49" s="1" t="s">
        <v>634</v>
      </c>
      <c r="AA49" s="1" t="s">
        <v>636</v>
      </c>
    </row>
    <row r="50" spans="1:27">
      <c r="A50" s="29" t="s">
        <v>768</v>
      </c>
      <c r="B50" s="29" t="s">
        <v>768</v>
      </c>
      <c r="C50" s="5">
        <v>41721</v>
      </c>
      <c r="D50" s="13">
        <v>2006</v>
      </c>
      <c r="E50" s="1" t="s">
        <v>36</v>
      </c>
      <c r="F50" s="37" t="s">
        <v>168</v>
      </c>
      <c r="G50" s="39" t="s">
        <v>810</v>
      </c>
      <c r="H50" s="16">
        <v>0</v>
      </c>
      <c r="I50" s="1">
        <v>127</v>
      </c>
      <c r="J50" s="1">
        <f t="shared" si="0"/>
        <v>127</v>
      </c>
      <c r="K50" s="1" t="s">
        <v>292</v>
      </c>
      <c r="L50" s="1"/>
      <c r="M50" s="1"/>
      <c r="N50" s="1"/>
      <c r="O50" s="1"/>
      <c r="P50" s="1"/>
      <c r="Q50" s="1"/>
      <c r="R50" s="1"/>
      <c r="S50" s="1"/>
      <c r="T50" s="1" t="s">
        <v>460</v>
      </c>
      <c r="U50" s="1"/>
      <c r="V50" s="1"/>
      <c r="W50" s="1"/>
      <c r="X50" s="1" t="s">
        <v>459</v>
      </c>
      <c r="Y50" s="1"/>
      <c r="Z50" s="1"/>
      <c r="AA50" s="1" t="s">
        <v>461</v>
      </c>
    </row>
    <row r="51" spans="1:27">
      <c r="A51" s="29" t="s">
        <v>768</v>
      </c>
      <c r="B51" s="29" t="s">
        <v>768</v>
      </c>
      <c r="C51" s="5">
        <v>41728</v>
      </c>
      <c r="D51" s="13">
        <v>2006</v>
      </c>
      <c r="E51" s="1" t="s">
        <v>37</v>
      </c>
      <c r="F51" s="37" t="s">
        <v>168</v>
      </c>
      <c r="G51" s="39" t="s">
        <v>810</v>
      </c>
      <c r="H51" s="1">
        <v>48</v>
      </c>
      <c r="I51" s="1">
        <v>39</v>
      </c>
      <c r="J51" s="1">
        <f t="shared" si="0"/>
        <v>87</v>
      </c>
      <c r="K51" s="1">
        <v>150</v>
      </c>
      <c r="L51" s="1"/>
      <c r="M51" s="1"/>
      <c r="N51" s="1"/>
      <c r="O51" s="1"/>
      <c r="P51" s="1"/>
      <c r="Q51" s="1"/>
      <c r="R51" s="1"/>
      <c r="S51" s="1"/>
      <c r="T51" s="1" t="s">
        <v>464</v>
      </c>
      <c r="U51" s="1" t="s">
        <v>38</v>
      </c>
      <c r="V51" s="1" t="s">
        <v>462</v>
      </c>
      <c r="W51" s="1" t="s">
        <v>118</v>
      </c>
      <c r="X51" s="1"/>
      <c r="Y51" s="1"/>
      <c r="Z51" s="1" t="s">
        <v>463</v>
      </c>
      <c r="AA51" s="1" t="s">
        <v>465</v>
      </c>
    </row>
    <row r="52" spans="1:27">
      <c r="A52" s="29">
        <v>0</v>
      </c>
      <c r="B52" s="29">
        <v>1</v>
      </c>
      <c r="C52" s="5">
        <v>41735</v>
      </c>
      <c r="D52" s="13">
        <v>2006</v>
      </c>
      <c r="E52" s="1" t="s">
        <v>466</v>
      </c>
      <c r="F52" s="37" t="s">
        <v>168</v>
      </c>
      <c r="G52" s="39" t="s">
        <v>810</v>
      </c>
      <c r="H52" s="1">
        <v>113</v>
      </c>
      <c r="I52" s="1">
        <v>0</v>
      </c>
      <c r="J52" s="1">
        <f t="shared" si="0"/>
        <v>113</v>
      </c>
      <c r="K52" s="1" t="s">
        <v>79</v>
      </c>
      <c r="L52" s="1" t="s">
        <v>468</v>
      </c>
      <c r="M52" s="1"/>
      <c r="N52" s="1"/>
      <c r="O52" s="1"/>
      <c r="P52" s="1"/>
      <c r="Q52" s="1"/>
      <c r="R52" s="1"/>
      <c r="S52" s="1"/>
      <c r="T52" s="1" t="s">
        <v>470</v>
      </c>
      <c r="U52" s="1" t="s">
        <v>467</v>
      </c>
      <c r="V52" s="1"/>
      <c r="W52" s="1"/>
      <c r="X52" s="1" t="s">
        <v>469</v>
      </c>
      <c r="Y52" s="1"/>
      <c r="Z52" s="1"/>
      <c r="AA52" s="1" t="s">
        <v>471</v>
      </c>
    </row>
    <row r="53" spans="1:27" ht="45">
      <c r="A53" s="29">
        <v>0</v>
      </c>
      <c r="B53" s="29">
        <v>1</v>
      </c>
      <c r="C53" s="5">
        <v>41739</v>
      </c>
      <c r="D53" s="13">
        <v>2006</v>
      </c>
      <c r="E53" s="1" t="s">
        <v>39</v>
      </c>
      <c r="F53" s="37" t="s">
        <v>168</v>
      </c>
      <c r="G53" s="39" t="s">
        <v>810</v>
      </c>
      <c r="H53" s="1">
        <v>3</v>
      </c>
      <c r="I53" s="1">
        <v>117</v>
      </c>
      <c r="J53" s="1">
        <f t="shared" si="0"/>
        <v>120</v>
      </c>
      <c r="K53" s="1">
        <v>150</v>
      </c>
      <c r="L53" s="1"/>
      <c r="M53" s="1"/>
      <c r="N53" s="1">
        <v>70</v>
      </c>
      <c r="O53" s="1"/>
      <c r="P53" s="1"/>
      <c r="Q53" s="1"/>
      <c r="R53" s="1"/>
      <c r="S53" s="1"/>
      <c r="T53" s="1" t="s">
        <v>473</v>
      </c>
      <c r="U53" s="1" t="s">
        <v>474</v>
      </c>
      <c r="V53" s="1" t="s">
        <v>216</v>
      </c>
      <c r="W53" s="1" t="s">
        <v>136</v>
      </c>
      <c r="X53" s="1" t="s">
        <v>472</v>
      </c>
      <c r="Y53" s="1"/>
      <c r="Z53" s="1"/>
      <c r="AA53" s="1" t="s">
        <v>475</v>
      </c>
    </row>
    <row r="54" spans="1:27" ht="30">
      <c r="A54" s="29" t="s">
        <v>768</v>
      </c>
      <c r="B54" s="29" t="s">
        <v>768</v>
      </c>
      <c r="C54" s="5">
        <v>41757</v>
      </c>
      <c r="D54" s="13">
        <v>2006</v>
      </c>
      <c r="E54" s="1" t="s">
        <v>16</v>
      </c>
      <c r="F54" s="37" t="s">
        <v>168</v>
      </c>
      <c r="G54" s="39" t="s">
        <v>810</v>
      </c>
      <c r="H54" s="1">
        <v>28</v>
      </c>
      <c r="I54" s="1">
        <v>0</v>
      </c>
      <c r="J54" s="1">
        <f t="shared" si="0"/>
        <v>28</v>
      </c>
      <c r="K54" s="1"/>
      <c r="L54" s="1" t="s">
        <v>476</v>
      </c>
      <c r="M54" s="1"/>
      <c r="N54" s="1"/>
      <c r="O54" s="1"/>
      <c r="P54" s="1"/>
      <c r="Q54" s="1"/>
      <c r="R54" s="1"/>
      <c r="S54" s="1"/>
      <c r="T54" s="1"/>
      <c r="U54" s="1" t="s">
        <v>477</v>
      </c>
      <c r="V54" s="1"/>
      <c r="W54" s="1" t="s">
        <v>118</v>
      </c>
      <c r="X54" s="1" t="s">
        <v>188</v>
      </c>
      <c r="Y54" s="1"/>
      <c r="Z54" s="1"/>
      <c r="AA54" s="1" t="s">
        <v>478</v>
      </c>
    </row>
    <row r="55" spans="1:27">
      <c r="A55" s="29">
        <v>1</v>
      </c>
      <c r="B55" s="29">
        <v>1</v>
      </c>
      <c r="C55" s="5">
        <v>41771</v>
      </c>
      <c r="D55" s="13">
        <v>2006</v>
      </c>
      <c r="E55" s="1" t="s">
        <v>7</v>
      </c>
      <c r="F55" s="37" t="s">
        <v>168</v>
      </c>
      <c r="G55" s="39" t="s">
        <v>810</v>
      </c>
      <c r="H55" s="1">
        <v>23</v>
      </c>
      <c r="I55" s="1">
        <v>0</v>
      </c>
      <c r="J55" s="1">
        <f t="shared" si="0"/>
        <v>23</v>
      </c>
      <c r="K55" s="1" t="s">
        <v>337</v>
      </c>
      <c r="L55" s="1" t="s">
        <v>334</v>
      </c>
      <c r="M55" s="1"/>
      <c r="N55" s="1"/>
      <c r="O55" s="1"/>
      <c r="P55" s="1"/>
      <c r="Q55" s="1"/>
      <c r="R55" s="1"/>
      <c r="S55" s="1"/>
      <c r="T55" s="1" t="s">
        <v>27</v>
      </c>
      <c r="U55" s="1" t="s">
        <v>338</v>
      </c>
      <c r="V55" s="1" t="s">
        <v>340</v>
      </c>
      <c r="W55" s="1"/>
      <c r="X55" s="1" t="s">
        <v>335</v>
      </c>
      <c r="Y55" s="1"/>
      <c r="Z55" s="1"/>
      <c r="AA55" s="1" t="s">
        <v>336</v>
      </c>
    </row>
    <row r="56" spans="1:27" ht="30">
      <c r="A56" s="29">
        <v>0</v>
      </c>
      <c r="B56" s="29">
        <v>1</v>
      </c>
      <c r="C56" s="5">
        <v>41796</v>
      </c>
      <c r="D56" s="13">
        <v>2006</v>
      </c>
      <c r="E56" s="1" t="s">
        <v>6</v>
      </c>
      <c r="F56" s="37" t="s">
        <v>168</v>
      </c>
      <c r="G56" s="39" t="s">
        <v>810</v>
      </c>
      <c r="H56" s="1">
        <v>100</v>
      </c>
      <c r="I56" s="1">
        <v>0</v>
      </c>
      <c r="J56" s="1">
        <f t="shared" si="0"/>
        <v>100</v>
      </c>
      <c r="K56" s="1" t="s">
        <v>480</v>
      </c>
      <c r="L56" s="1"/>
      <c r="M56" s="1"/>
      <c r="N56" s="1"/>
      <c r="O56" s="1"/>
      <c r="P56" s="1"/>
      <c r="Q56" s="1"/>
      <c r="R56" s="1"/>
      <c r="S56" s="1"/>
      <c r="T56" s="1" t="s">
        <v>481</v>
      </c>
      <c r="U56" s="16" t="s">
        <v>479</v>
      </c>
      <c r="V56" s="1"/>
      <c r="W56" s="1"/>
      <c r="X56" s="1" t="s">
        <v>41</v>
      </c>
      <c r="Y56" s="1"/>
      <c r="Z56" s="1"/>
      <c r="AA56" s="1" t="s">
        <v>482</v>
      </c>
    </row>
    <row r="57" spans="1:27">
      <c r="A57" s="29" t="s">
        <v>768</v>
      </c>
      <c r="B57" s="29" t="s">
        <v>768</v>
      </c>
      <c r="C57" s="5">
        <v>41798</v>
      </c>
      <c r="D57" s="13">
        <v>2006</v>
      </c>
      <c r="E57" s="1" t="s">
        <v>5</v>
      </c>
      <c r="F57" s="37" t="s">
        <v>168</v>
      </c>
      <c r="G57" s="39" t="s">
        <v>810</v>
      </c>
      <c r="H57" s="1">
        <v>17</v>
      </c>
      <c r="I57" s="1">
        <v>20</v>
      </c>
      <c r="J57" s="1">
        <f t="shared" si="0"/>
        <v>37</v>
      </c>
      <c r="K57" s="1">
        <v>70</v>
      </c>
      <c r="L57" s="1"/>
      <c r="M57" s="1"/>
      <c r="N57" s="1"/>
      <c r="O57" s="1"/>
      <c r="P57" s="1"/>
      <c r="Q57" s="1"/>
      <c r="R57" s="1"/>
      <c r="S57" s="1"/>
      <c r="T57" s="1" t="s">
        <v>485</v>
      </c>
      <c r="U57" s="1"/>
      <c r="V57" s="1" t="s">
        <v>484</v>
      </c>
      <c r="W57" s="1" t="s">
        <v>136</v>
      </c>
      <c r="X57" s="1" t="s">
        <v>483</v>
      </c>
      <c r="Y57" s="1"/>
      <c r="Z57" s="1" t="s">
        <v>486</v>
      </c>
      <c r="AA57" s="1" t="s">
        <v>487</v>
      </c>
    </row>
    <row r="58" spans="1:27">
      <c r="A58" s="29">
        <v>0</v>
      </c>
      <c r="B58" s="29">
        <v>0</v>
      </c>
      <c r="C58" s="5">
        <v>41812</v>
      </c>
      <c r="D58" s="13">
        <v>2006</v>
      </c>
      <c r="E58" s="1" t="s">
        <v>11</v>
      </c>
      <c r="F58" s="37" t="s">
        <v>168</v>
      </c>
      <c r="G58" s="39" t="s">
        <v>810</v>
      </c>
      <c r="H58" s="1">
        <v>0</v>
      </c>
      <c r="I58" s="1">
        <v>39</v>
      </c>
      <c r="J58" s="1">
        <f t="shared" si="0"/>
        <v>39</v>
      </c>
      <c r="K58" s="1">
        <v>133</v>
      </c>
      <c r="L58" s="18" t="s">
        <v>488</v>
      </c>
      <c r="M58" s="1"/>
      <c r="N58" s="1"/>
      <c r="O58" s="1"/>
      <c r="P58" s="1"/>
      <c r="Q58" s="1"/>
      <c r="R58" s="1"/>
      <c r="S58" s="1"/>
      <c r="T58" s="1" t="s">
        <v>27</v>
      </c>
      <c r="U58" s="16" t="s">
        <v>490</v>
      </c>
      <c r="V58" s="1" t="s">
        <v>42</v>
      </c>
      <c r="W58" s="1" t="s">
        <v>118</v>
      </c>
      <c r="X58" s="1" t="s">
        <v>489</v>
      </c>
      <c r="Y58" s="1"/>
      <c r="Z58" s="1" t="s">
        <v>491</v>
      </c>
      <c r="AA58" s="1" t="s">
        <v>492</v>
      </c>
    </row>
    <row r="59" spans="1:27">
      <c r="A59" s="29" t="s">
        <v>768</v>
      </c>
      <c r="B59" s="29" t="s">
        <v>768</v>
      </c>
      <c r="C59" s="5">
        <v>41935</v>
      </c>
      <c r="D59" s="13">
        <v>2006</v>
      </c>
      <c r="E59" s="1" t="s">
        <v>43</v>
      </c>
      <c r="F59" s="37" t="s">
        <v>168</v>
      </c>
      <c r="G59" s="39" t="s">
        <v>810</v>
      </c>
      <c r="H59" s="1">
        <v>6</v>
      </c>
      <c r="I59" s="1">
        <v>7</v>
      </c>
      <c r="J59" s="1">
        <f t="shared" si="0"/>
        <v>13</v>
      </c>
      <c r="K59" s="1">
        <v>20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 t="s">
        <v>493</v>
      </c>
      <c r="Y59" s="1"/>
      <c r="Z59" s="1"/>
      <c r="AA59" s="1" t="s">
        <v>494</v>
      </c>
    </row>
    <row r="60" spans="1:27" s="26" customFormat="1" ht="30">
      <c r="A60" s="29">
        <v>1</v>
      </c>
      <c r="B60" s="29">
        <v>1</v>
      </c>
      <c r="C60" s="25">
        <v>41935</v>
      </c>
      <c r="D60" s="13">
        <v>2006</v>
      </c>
      <c r="E60" s="1" t="s">
        <v>5</v>
      </c>
      <c r="F60" s="37" t="s">
        <v>168</v>
      </c>
      <c r="G60" s="39" t="s">
        <v>810</v>
      </c>
      <c r="H60" s="16">
        <v>15</v>
      </c>
      <c r="I60" s="16">
        <v>50</v>
      </c>
      <c r="J60" s="1">
        <f t="shared" si="0"/>
        <v>65</v>
      </c>
      <c r="K60" s="16">
        <v>70</v>
      </c>
      <c r="L60" s="16" t="s">
        <v>496</v>
      </c>
      <c r="M60" s="16"/>
      <c r="N60" s="16"/>
      <c r="O60" s="16"/>
      <c r="P60" s="16"/>
      <c r="Q60" s="16"/>
      <c r="R60" s="16"/>
      <c r="S60" s="16"/>
      <c r="T60" s="16" t="s">
        <v>495</v>
      </c>
      <c r="U60" s="16" t="s">
        <v>497</v>
      </c>
      <c r="V60" s="16"/>
      <c r="W60" s="16"/>
      <c r="X60" s="16" t="s">
        <v>220</v>
      </c>
      <c r="Y60" s="16"/>
      <c r="Z60" s="16"/>
      <c r="AA60" s="16" t="s">
        <v>498</v>
      </c>
    </row>
    <row r="61" spans="1:27">
      <c r="A61" s="29" t="s">
        <v>768</v>
      </c>
      <c r="B61" s="29" t="s">
        <v>768</v>
      </c>
      <c r="C61" s="5">
        <v>41956</v>
      </c>
      <c r="D61" s="13">
        <v>2006</v>
      </c>
      <c r="E61" s="1" t="s">
        <v>11</v>
      </c>
      <c r="F61" s="37" t="s">
        <v>168</v>
      </c>
      <c r="G61" s="39" t="s">
        <v>810</v>
      </c>
      <c r="H61" s="1">
        <v>10</v>
      </c>
      <c r="I61" s="1">
        <v>0</v>
      </c>
      <c r="J61" s="1">
        <f t="shared" si="0"/>
        <v>10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 t="s">
        <v>45</v>
      </c>
      <c r="V61" s="1"/>
      <c r="W61" s="1"/>
      <c r="X61" s="1"/>
      <c r="Y61" s="1"/>
      <c r="Z61" s="1"/>
      <c r="AA61" s="1" t="s">
        <v>499</v>
      </c>
    </row>
    <row r="62" spans="1:27" ht="45">
      <c r="A62" s="29">
        <v>0</v>
      </c>
      <c r="B62" s="29">
        <v>1</v>
      </c>
      <c r="C62" s="5">
        <v>39046</v>
      </c>
      <c r="D62" s="13">
        <v>2006</v>
      </c>
      <c r="E62" s="1" t="s">
        <v>7</v>
      </c>
      <c r="F62" s="37" t="s">
        <v>168</v>
      </c>
      <c r="G62" s="39" t="s">
        <v>810</v>
      </c>
      <c r="H62" s="1">
        <v>14</v>
      </c>
      <c r="I62" s="1">
        <v>21</v>
      </c>
      <c r="J62" s="1">
        <f t="shared" si="0"/>
        <v>35</v>
      </c>
      <c r="K62" s="1">
        <v>99</v>
      </c>
      <c r="L62" s="1" t="s">
        <v>342</v>
      </c>
      <c r="M62" s="1"/>
      <c r="N62" s="1"/>
      <c r="O62" s="1"/>
      <c r="P62" s="1"/>
      <c r="Q62" s="1"/>
      <c r="R62" s="1"/>
      <c r="S62" s="1"/>
      <c r="T62" s="1" t="s">
        <v>46</v>
      </c>
      <c r="U62" s="16" t="s">
        <v>345</v>
      </c>
      <c r="V62" s="1" t="s">
        <v>339</v>
      </c>
      <c r="W62" s="1" t="s">
        <v>136</v>
      </c>
      <c r="X62" s="18" t="s">
        <v>343</v>
      </c>
      <c r="Y62" s="1"/>
      <c r="Z62" s="1" t="s">
        <v>341</v>
      </c>
      <c r="AA62" s="1" t="s">
        <v>344</v>
      </c>
    </row>
    <row r="63" spans="1:27">
      <c r="A63" s="29">
        <v>1</v>
      </c>
      <c r="B63" s="29">
        <v>1</v>
      </c>
      <c r="C63" s="5">
        <v>41976</v>
      </c>
      <c r="D63" s="13">
        <v>2006</v>
      </c>
      <c r="E63" s="1" t="s">
        <v>5</v>
      </c>
      <c r="F63" s="37" t="s">
        <v>168</v>
      </c>
      <c r="G63" s="39" t="s">
        <v>810</v>
      </c>
      <c r="H63" s="1">
        <v>6</v>
      </c>
      <c r="I63" s="1">
        <v>10</v>
      </c>
      <c r="J63" s="1">
        <f t="shared" si="0"/>
        <v>16</v>
      </c>
      <c r="K63" s="1">
        <v>100</v>
      </c>
      <c r="L63" s="1"/>
      <c r="M63" s="1"/>
      <c r="N63" s="1"/>
      <c r="O63" s="1"/>
      <c r="P63" s="1"/>
      <c r="Q63" s="1"/>
      <c r="R63" s="1"/>
      <c r="S63" s="1"/>
      <c r="T63" s="1" t="s">
        <v>501</v>
      </c>
      <c r="U63" s="1"/>
      <c r="W63" s="1"/>
      <c r="X63" s="1" t="s">
        <v>500</v>
      </c>
      <c r="Y63" s="1"/>
      <c r="Z63" s="1"/>
      <c r="AA63" s="1" t="s">
        <v>502</v>
      </c>
    </row>
    <row r="64" spans="1:27" ht="30">
      <c r="A64" s="29">
        <v>0</v>
      </c>
      <c r="B64" s="29">
        <v>1</v>
      </c>
      <c r="C64" s="5">
        <v>42002</v>
      </c>
      <c r="D64" s="13">
        <v>2006</v>
      </c>
      <c r="E64" s="1" t="s">
        <v>11</v>
      </c>
      <c r="F64" s="37" t="s">
        <v>168</v>
      </c>
      <c r="G64" s="39" t="s">
        <v>810</v>
      </c>
      <c r="H64" s="1">
        <v>10</v>
      </c>
      <c r="I64" s="1">
        <v>400</v>
      </c>
      <c r="J64" s="1">
        <f t="shared" si="0"/>
        <v>410</v>
      </c>
      <c r="K64" s="1">
        <v>628</v>
      </c>
      <c r="L64" s="18" t="s">
        <v>503</v>
      </c>
      <c r="M64" s="1">
        <v>16</v>
      </c>
      <c r="N64" s="1">
        <v>1300</v>
      </c>
      <c r="O64" s="1"/>
      <c r="P64" s="1"/>
      <c r="Q64" s="1"/>
      <c r="R64" s="1"/>
      <c r="S64" s="1"/>
      <c r="T64" s="1" t="s">
        <v>505</v>
      </c>
      <c r="U64" s="1" t="s">
        <v>507</v>
      </c>
      <c r="V64" s="1" t="s">
        <v>504</v>
      </c>
      <c r="W64" s="1" t="s">
        <v>118</v>
      </c>
      <c r="X64" s="1" t="s">
        <v>506</v>
      </c>
      <c r="Y64" s="1"/>
      <c r="Z64" s="1" t="s">
        <v>508</v>
      </c>
      <c r="AA64" s="1" t="s">
        <v>509</v>
      </c>
    </row>
    <row r="65" spans="1:27" s="26" customFormat="1">
      <c r="A65" s="29" t="s">
        <v>768</v>
      </c>
      <c r="B65" s="29" t="s">
        <v>768</v>
      </c>
      <c r="C65" s="25">
        <v>42002</v>
      </c>
      <c r="D65" s="13">
        <v>2006</v>
      </c>
      <c r="E65" s="1" t="s">
        <v>11</v>
      </c>
      <c r="F65" s="37" t="s">
        <v>168</v>
      </c>
      <c r="G65" s="39" t="s">
        <v>810</v>
      </c>
      <c r="H65" s="16">
        <v>1</v>
      </c>
      <c r="I65" s="16">
        <v>31</v>
      </c>
      <c r="J65" s="1">
        <f t="shared" si="0"/>
        <v>32</v>
      </c>
      <c r="K65" s="16">
        <v>58</v>
      </c>
      <c r="L65" s="16" t="s">
        <v>510</v>
      </c>
      <c r="M65" s="16"/>
      <c r="N65" s="16"/>
      <c r="O65" s="16"/>
      <c r="P65" s="16"/>
      <c r="Q65" s="16"/>
      <c r="R65" s="16"/>
      <c r="S65" s="16"/>
      <c r="T65" s="16"/>
      <c r="U65" s="16" t="s">
        <v>47</v>
      </c>
      <c r="V65" s="16"/>
      <c r="W65" s="16" t="s">
        <v>118</v>
      </c>
      <c r="X65" s="16" t="s">
        <v>511</v>
      </c>
      <c r="Y65" s="16"/>
      <c r="Z65" s="16"/>
      <c r="AA65" s="16" t="s">
        <v>512</v>
      </c>
    </row>
    <row r="66" spans="1:27" ht="75">
      <c r="A66" s="29">
        <v>1</v>
      </c>
      <c r="B66" s="29">
        <v>1</v>
      </c>
      <c r="C66" s="5">
        <v>41654</v>
      </c>
      <c r="D66" s="13">
        <v>2007</v>
      </c>
      <c r="E66" s="1" t="s">
        <v>48</v>
      </c>
      <c r="F66" s="39" t="s">
        <v>115</v>
      </c>
      <c r="G66" s="39" t="s">
        <v>810</v>
      </c>
      <c r="H66" s="1">
        <v>4</v>
      </c>
      <c r="I66" s="1">
        <v>0</v>
      </c>
      <c r="J66" s="1">
        <f t="shared" ref="J66:J129" si="1">SUM(H66+I66)</f>
        <v>4</v>
      </c>
      <c r="K66" s="1">
        <v>150</v>
      </c>
      <c r="L66" s="1" t="s">
        <v>513</v>
      </c>
      <c r="M66" s="1"/>
      <c r="N66" s="1">
        <v>500</v>
      </c>
      <c r="O66" s="1"/>
      <c r="P66" s="1"/>
      <c r="Q66" s="1"/>
      <c r="R66" s="1"/>
      <c r="S66" s="1"/>
      <c r="T66" s="1" t="s">
        <v>49</v>
      </c>
      <c r="V66" s="1"/>
      <c r="W66" s="1" t="s">
        <v>136</v>
      </c>
      <c r="X66" s="1" t="s">
        <v>514</v>
      </c>
      <c r="Y66" s="1"/>
      <c r="Z66" s="1"/>
      <c r="AA66" s="1" t="s">
        <v>515</v>
      </c>
    </row>
    <row r="67" spans="1:27" s="26" customFormat="1">
      <c r="A67" s="29">
        <v>0</v>
      </c>
      <c r="B67" s="29">
        <v>1</v>
      </c>
      <c r="C67" s="25">
        <v>41692</v>
      </c>
      <c r="D67" s="13">
        <v>2007</v>
      </c>
      <c r="E67" s="1" t="s">
        <v>11</v>
      </c>
      <c r="F67" s="37" t="s">
        <v>168</v>
      </c>
      <c r="G67" s="39" t="s">
        <v>810</v>
      </c>
      <c r="H67" s="16">
        <v>16</v>
      </c>
      <c r="I67" s="16">
        <v>20</v>
      </c>
      <c r="J67" s="1">
        <f t="shared" si="1"/>
        <v>36</v>
      </c>
      <c r="K67" s="16">
        <v>300</v>
      </c>
      <c r="L67" s="16" t="s">
        <v>518</v>
      </c>
      <c r="M67" s="16">
        <v>27</v>
      </c>
      <c r="N67" s="16"/>
      <c r="O67" s="16"/>
      <c r="P67" s="16"/>
      <c r="Q67" s="16"/>
      <c r="R67" s="16"/>
      <c r="S67" s="16"/>
      <c r="T67" s="16" t="s">
        <v>520</v>
      </c>
      <c r="U67" s="16"/>
      <c r="V67" s="16"/>
      <c r="W67" s="16"/>
      <c r="X67" s="16" t="s">
        <v>519</v>
      </c>
      <c r="Y67" s="16"/>
      <c r="Z67" s="18" t="s">
        <v>521</v>
      </c>
      <c r="AA67" s="16" t="s">
        <v>522</v>
      </c>
    </row>
    <row r="68" spans="1:27" s="26" customFormat="1" ht="30">
      <c r="A68" s="29">
        <v>0</v>
      </c>
      <c r="B68" s="29">
        <v>1</v>
      </c>
      <c r="C68" s="25">
        <v>41721</v>
      </c>
      <c r="D68" s="13">
        <v>2007</v>
      </c>
      <c r="E68" s="1" t="s">
        <v>50</v>
      </c>
      <c r="F68" s="37" t="s">
        <v>168</v>
      </c>
      <c r="G68" s="39" t="s">
        <v>810</v>
      </c>
      <c r="H68" s="16">
        <v>16</v>
      </c>
      <c r="I68" s="16">
        <v>12</v>
      </c>
      <c r="J68" s="1">
        <f t="shared" si="1"/>
        <v>28</v>
      </c>
      <c r="K68" s="16">
        <v>70</v>
      </c>
      <c r="L68" s="16"/>
      <c r="M68" s="16"/>
      <c r="N68" s="16"/>
      <c r="O68" s="16"/>
      <c r="P68" s="16"/>
      <c r="Q68" s="16"/>
      <c r="R68" s="16"/>
      <c r="S68" s="16"/>
      <c r="T68" s="16" t="s">
        <v>51</v>
      </c>
      <c r="U68" s="26" t="s">
        <v>524</v>
      </c>
      <c r="V68" s="16"/>
      <c r="W68" s="16"/>
      <c r="X68" s="16" t="s">
        <v>523</v>
      </c>
      <c r="Y68" s="16"/>
      <c r="Z68" s="16"/>
      <c r="AA68" s="16" t="s">
        <v>525</v>
      </c>
    </row>
    <row r="69" spans="1:27" ht="45">
      <c r="A69" s="29">
        <v>1</v>
      </c>
      <c r="B69" s="29">
        <v>1</v>
      </c>
      <c r="C69" s="5">
        <v>41726</v>
      </c>
      <c r="D69" s="13">
        <v>2007</v>
      </c>
      <c r="E69" s="1" t="s">
        <v>52</v>
      </c>
      <c r="F69" s="39" t="s">
        <v>115</v>
      </c>
      <c r="G69" s="39" t="s">
        <v>810</v>
      </c>
      <c r="H69" s="1">
        <v>4</v>
      </c>
      <c r="I69" s="1">
        <v>0</v>
      </c>
      <c r="J69" s="1">
        <f t="shared" si="1"/>
        <v>4</v>
      </c>
      <c r="K69" s="1"/>
      <c r="L69" s="1" t="s">
        <v>526</v>
      </c>
      <c r="M69" s="1"/>
      <c r="N69" s="1"/>
      <c r="O69" s="1"/>
      <c r="P69" s="1" t="s">
        <v>528</v>
      </c>
      <c r="Q69" s="1"/>
      <c r="R69" s="1"/>
      <c r="S69" s="1"/>
      <c r="T69" s="1" t="s">
        <v>53</v>
      </c>
      <c r="V69" s="1"/>
      <c r="W69" s="1"/>
      <c r="X69" s="1" t="s">
        <v>527</v>
      </c>
      <c r="Y69" s="1"/>
      <c r="Z69" s="1"/>
      <c r="AA69" s="1" t="s">
        <v>529</v>
      </c>
    </row>
    <row r="70" spans="1:27">
      <c r="A70" s="29">
        <v>1</v>
      </c>
      <c r="B70" s="29">
        <v>1</v>
      </c>
      <c r="C70" s="5">
        <v>41744</v>
      </c>
      <c r="D70" s="13">
        <v>2007</v>
      </c>
      <c r="E70" s="1" t="s">
        <v>54</v>
      </c>
      <c r="F70" s="37" t="s">
        <v>115</v>
      </c>
      <c r="G70" s="39" t="s">
        <v>810</v>
      </c>
      <c r="H70" s="1">
        <v>4</v>
      </c>
      <c r="I70" s="1">
        <v>2</v>
      </c>
      <c r="J70" s="1">
        <f t="shared" si="1"/>
        <v>6</v>
      </c>
      <c r="K70" s="1">
        <v>14</v>
      </c>
      <c r="L70" s="1"/>
      <c r="M70" s="1"/>
      <c r="N70" s="1"/>
      <c r="O70" s="1"/>
      <c r="P70" s="1"/>
      <c r="Q70" s="1"/>
      <c r="R70" s="1"/>
      <c r="S70" s="1"/>
      <c r="T70" s="1" t="s">
        <v>55</v>
      </c>
      <c r="V70" s="1"/>
      <c r="W70" s="1" t="s">
        <v>136</v>
      </c>
      <c r="X70" s="1" t="s">
        <v>530</v>
      </c>
      <c r="Y70" s="1"/>
      <c r="Z70" s="1"/>
      <c r="AA70" s="1"/>
    </row>
    <row r="71" spans="1:27" s="26" customFormat="1" ht="30">
      <c r="A71" s="29">
        <v>0</v>
      </c>
      <c r="B71" s="29">
        <v>0</v>
      </c>
      <c r="C71" s="25">
        <v>41754</v>
      </c>
      <c r="D71" s="13">
        <v>2007</v>
      </c>
      <c r="E71" s="1" t="s">
        <v>56</v>
      </c>
      <c r="F71" s="37" t="s">
        <v>168</v>
      </c>
      <c r="G71" s="39" t="s">
        <v>810</v>
      </c>
      <c r="H71" s="16">
        <v>13</v>
      </c>
      <c r="I71" s="16">
        <v>0</v>
      </c>
      <c r="J71" s="1">
        <f t="shared" si="1"/>
        <v>13</v>
      </c>
      <c r="K71" s="16">
        <v>200</v>
      </c>
      <c r="L71" s="16" t="s">
        <v>531</v>
      </c>
      <c r="M71" s="16"/>
      <c r="N71" s="16"/>
      <c r="O71" s="16"/>
      <c r="P71" s="16"/>
      <c r="Q71" s="16"/>
      <c r="R71" s="16"/>
      <c r="S71" s="16"/>
      <c r="T71" s="16" t="s">
        <v>57</v>
      </c>
      <c r="V71" s="16"/>
      <c r="W71" s="16" t="s">
        <v>118</v>
      </c>
      <c r="X71" s="16" t="s">
        <v>533</v>
      </c>
      <c r="Y71" s="16"/>
      <c r="Z71" s="16" t="s">
        <v>532</v>
      </c>
      <c r="AA71" s="16" t="s">
        <v>534</v>
      </c>
    </row>
    <row r="72" spans="1:27" ht="30">
      <c r="A72" s="29">
        <v>0</v>
      </c>
      <c r="B72" s="29">
        <v>0</v>
      </c>
      <c r="C72" s="5">
        <v>39243</v>
      </c>
      <c r="D72" s="13">
        <v>2007</v>
      </c>
      <c r="E72" s="1" t="s">
        <v>7</v>
      </c>
      <c r="F72" s="37" t="s">
        <v>168</v>
      </c>
      <c r="G72" s="39" t="s">
        <v>810</v>
      </c>
      <c r="H72" s="1">
        <v>5</v>
      </c>
      <c r="I72" s="1">
        <v>0</v>
      </c>
      <c r="J72" s="1">
        <f t="shared" si="1"/>
        <v>5</v>
      </c>
      <c r="K72" s="1">
        <v>252</v>
      </c>
      <c r="L72" s="1" t="s">
        <v>346</v>
      </c>
      <c r="M72" s="1"/>
      <c r="N72" s="1"/>
      <c r="O72" s="1"/>
      <c r="P72" s="18" t="s">
        <v>351</v>
      </c>
      <c r="Q72" s="1"/>
      <c r="R72" s="1"/>
      <c r="S72" s="1"/>
      <c r="T72" s="1" t="s">
        <v>349</v>
      </c>
      <c r="U72" s="1" t="s">
        <v>347</v>
      </c>
      <c r="V72" s="1"/>
      <c r="W72" s="1" t="s">
        <v>118</v>
      </c>
      <c r="X72" s="1" t="s">
        <v>348</v>
      </c>
      <c r="Y72" s="1"/>
      <c r="Z72" s="1" t="s">
        <v>350</v>
      </c>
      <c r="AA72" s="1" t="s">
        <v>352</v>
      </c>
    </row>
    <row r="73" spans="1:27" ht="45">
      <c r="A73" s="29">
        <v>1</v>
      </c>
      <c r="B73" s="29">
        <v>1</v>
      </c>
      <c r="C73" s="5">
        <v>41832</v>
      </c>
      <c r="D73" s="13">
        <v>2007</v>
      </c>
      <c r="E73" s="1" t="s">
        <v>7</v>
      </c>
      <c r="F73" s="37" t="s">
        <v>168</v>
      </c>
      <c r="G73" s="39" t="s">
        <v>810</v>
      </c>
      <c r="H73" s="1">
        <v>11</v>
      </c>
      <c r="I73" s="1">
        <v>92</v>
      </c>
      <c r="J73" s="1">
        <f t="shared" si="1"/>
        <v>103</v>
      </c>
      <c r="K73" s="1">
        <v>135</v>
      </c>
      <c r="L73" s="18" t="s">
        <v>353</v>
      </c>
      <c r="M73" s="1">
        <v>24</v>
      </c>
      <c r="N73" s="16">
        <v>256</v>
      </c>
      <c r="O73" s="1"/>
      <c r="P73" s="1" t="s">
        <v>416</v>
      </c>
      <c r="S73" s="1"/>
      <c r="T73" s="1" t="s">
        <v>414</v>
      </c>
      <c r="U73" s="1" t="s">
        <v>412</v>
      </c>
      <c r="V73" s="1" t="s">
        <v>415</v>
      </c>
      <c r="W73" s="1" t="s">
        <v>118</v>
      </c>
      <c r="X73" s="1" t="s">
        <v>355</v>
      </c>
      <c r="Y73" s="1" t="s">
        <v>413</v>
      </c>
      <c r="Z73" s="1" t="s">
        <v>354</v>
      </c>
      <c r="AA73" s="1" t="s">
        <v>417</v>
      </c>
    </row>
    <row r="74" spans="1:27">
      <c r="A74" s="29" t="s">
        <v>768</v>
      </c>
      <c r="B74" s="29" t="s">
        <v>768</v>
      </c>
      <c r="C74" s="5">
        <v>41858</v>
      </c>
      <c r="D74" s="13">
        <v>2007</v>
      </c>
      <c r="E74" s="1" t="s">
        <v>59</v>
      </c>
      <c r="F74" s="37" t="s">
        <v>168</v>
      </c>
      <c r="G74" s="39" t="s">
        <v>810</v>
      </c>
      <c r="H74" s="1">
        <v>50</v>
      </c>
      <c r="I74" s="1">
        <v>148</v>
      </c>
      <c r="J74" s="1">
        <f t="shared" si="1"/>
        <v>198</v>
      </c>
      <c r="K74" s="1"/>
      <c r="L74" s="1"/>
      <c r="M74" s="1"/>
      <c r="N74" s="1"/>
      <c r="O74" s="1"/>
      <c r="P74" s="1"/>
      <c r="Q74" s="1"/>
      <c r="R74" s="1"/>
      <c r="S74" s="1"/>
      <c r="T74" s="1" t="s">
        <v>60</v>
      </c>
      <c r="U74" s="1" t="s">
        <v>58</v>
      </c>
      <c r="V74" s="1" t="s">
        <v>536</v>
      </c>
      <c r="W74" s="1" t="s">
        <v>118</v>
      </c>
      <c r="X74" s="1" t="s">
        <v>535</v>
      </c>
      <c r="Y74" s="1"/>
      <c r="Z74" s="1"/>
      <c r="AA74" s="1" t="s">
        <v>537</v>
      </c>
    </row>
    <row r="75" spans="1:27">
      <c r="A75" s="29">
        <v>1</v>
      </c>
      <c r="B75" s="29">
        <v>1</v>
      </c>
      <c r="C75" s="5">
        <v>41888</v>
      </c>
      <c r="D75" s="13">
        <v>2007</v>
      </c>
      <c r="E75" s="1" t="s">
        <v>28</v>
      </c>
      <c r="F75" s="37" t="s">
        <v>168</v>
      </c>
      <c r="G75" s="39" t="s">
        <v>810</v>
      </c>
      <c r="H75" s="1">
        <v>11</v>
      </c>
      <c r="I75" s="1">
        <v>20</v>
      </c>
      <c r="J75" s="1">
        <f t="shared" si="1"/>
        <v>31</v>
      </c>
      <c r="K75" s="1">
        <v>40</v>
      </c>
      <c r="L75" s="1"/>
      <c r="M75" s="1"/>
      <c r="N75" s="27" t="s">
        <v>541</v>
      </c>
      <c r="O75" s="1"/>
      <c r="P75" s="1"/>
      <c r="Q75" s="1"/>
      <c r="R75" s="1"/>
      <c r="S75" s="1"/>
      <c r="T75" s="1" t="s">
        <v>60</v>
      </c>
      <c r="U75" s="1" t="s">
        <v>61</v>
      </c>
      <c r="V75" s="1" t="s">
        <v>540</v>
      </c>
      <c r="W75" s="1" t="s">
        <v>136</v>
      </c>
      <c r="X75" s="1" t="s">
        <v>539</v>
      </c>
      <c r="Y75" s="1"/>
      <c r="Z75" s="1"/>
      <c r="AA75" s="1" t="s">
        <v>542</v>
      </c>
    </row>
    <row r="76" spans="1:27">
      <c r="A76" s="29">
        <v>0</v>
      </c>
      <c r="B76" s="29">
        <v>0</v>
      </c>
      <c r="C76" s="5">
        <v>41921</v>
      </c>
      <c r="D76" s="13">
        <v>2007</v>
      </c>
      <c r="E76" s="1" t="s">
        <v>5</v>
      </c>
      <c r="F76" s="37" t="s">
        <v>168</v>
      </c>
      <c r="G76" s="39" t="s">
        <v>810</v>
      </c>
      <c r="H76" s="1">
        <v>0</v>
      </c>
      <c r="I76" s="1">
        <v>35</v>
      </c>
      <c r="J76" s="1">
        <f t="shared" si="1"/>
        <v>35</v>
      </c>
      <c r="K76" s="1">
        <v>50</v>
      </c>
      <c r="L76" s="1"/>
      <c r="M76" s="1"/>
      <c r="N76" s="1"/>
      <c r="O76" s="1"/>
      <c r="P76" s="1"/>
      <c r="Q76" s="1"/>
      <c r="R76" s="1"/>
      <c r="S76" s="1"/>
      <c r="T76" s="1" t="s">
        <v>27</v>
      </c>
      <c r="U76" s="1"/>
      <c r="V76" s="1" t="s">
        <v>216</v>
      </c>
      <c r="W76" s="1" t="s">
        <v>136</v>
      </c>
      <c r="X76" s="1" t="s">
        <v>220</v>
      </c>
      <c r="Y76" s="1"/>
      <c r="Z76" s="1"/>
      <c r="AA76" s="1" t="s">
        <v>544</v>
      </c>
    </row>
    <row r="77" spans="1:27" s="26" customFormat="1" ht="45">
      <c r="A77" s="29">
        <v>1</v>
      </c>
      <c r="B77" s="29">
        <v>1</v>
      </c>
      <c r="C77" s="25">
        <v>41926</v>
      </c>
      <c r="D77" s="13">
        <v>2007</v>
      </c>
      <c r="E77" s="1" t="s">
        <v>64</v>
      </c>
      <c r="F77" s="37" t="s">
        <v>168</v>
      </c>
      <c r="G77" s="39" t="s">
        <v>810</v>
      </c>
      <c r="H77" s="16">
        <v>7</v>
      </c>
      <c r="I77" s="16">
        <v>0</v>
      </c>
      <c r="J77" s="1">
        <f t="shared" si="1"/>
        <v>7</v>
      </c>
      <c r="K77" s="16">
        <v>106</v>
      </c>
      <c r="L77" s="16" t="s">
        <v>546</v>
      </c>
      <c r="M77" s="16"/>
      <c r="N77" s="16"/>
      <c r="O77" s="16"/>
      <c r="P77" s="16"/>
      <c r="Q77" s="16"/>
      <c r="R77" s="16"/>
      <c r="S77" s="16"/>
      <c r="T77" s="16" t="s">
        <v>550</v>
      </c>
      <c r="U77" s="16" t="s">
        <v>548</v>
      </c>
      <c r="V77" s="16"/>
      <c r="W77" s="16" t="s">
        <v>136</v>
      </c>
      <c r="X77" s="16" t="s">
        <v>549</v>
      </c>
      <c r="Y77" s="16"/>
      <c r="Z77" s="16" t="s">
        <v>547</v>
      </c>
      <c r="AA77" s="16" t="s">
        <v>551</v>
      </c>
    </row>
    <row r="78" spans="1:27">
      <c r="A78" s="29">
        <v>0</v>
      </c>
      <c r="B78" s="29">
        <v>0</v>
      </c>
      <c r="C78" s="5">
        <v>39371</v>
      </c>
      <c r="D78" s="13">
        <v>2007</v>
      </c>
      <c r="E78" s="1" t="s">
        <v>5</v>
      </c>
      <c r="F78" s="37" t="s">
        <v>168</v>
      </c>
      <c r="G78" s="39" t="s">
        <v>810</v>
      </c>
      <c r="H78" s="1">
        <v>0</v>
      </c>
      <c r="I78" s="1">
        <v>100</v>
      </c>
      <c r="J78" s="1">
        <f t="shared" si="1"/>
        <v>100</v>
      </c>
      <c r="K78" s="1">
        <v>250</v>
      </c>
      <c r="L78" s="1"/>
      <c r="M78" s="1"/>
      <c r="N78" s="1"/>
      <c r="O78" s="1"/>
      <c r="P78" s="1"/>
      <c r="Q78" s="1"/>
      <c r="R78" s="1"/>
      <c r="S78" s="1"/>
      <c r="T78" s="1" t="s">
        <v>27</v>
      </c>
      <c r="U78" s="1"/>
      <c r="V78" s="1" t="s">
        <v>543</v>
      </c>
      <c r="W78" s="1"/>
      <c r="X78" s="1"/>
      <c r="Y78" s="1"/>
      <c r="Z78" s="1"/>
      <c r="AA78" s="1" t="s">
        <v>545</v>
      </c>
    </row>
    <row r="79" spans="1:27" ht="60">
      <c r="A79" s="29">
        <v>1</v>
      </c>
      <c r="B79" s="29">
        <v>1</v>
      </c>
      <c r="C79" s="5">
        <v>41930</v>
      </c>
      <c r="D79" s="13">
        <v>2007</v>
      </c>
      <c r="E79" s="1" t="s">
        <v>11</v>
      </c>
      <c r="F79" s="37" t="s">
        <v>168</v>
      </c>
      <c r="G79" s="39" t="s">
        <v>810</v>
      </c>
      <c r="H79" s="1">
        <v>31</v>
      </c>
      <c r="I79" s="1">
        <v>35</v>
      </c>
      <c r="J79" s="1">
        <f t="shared" si="1"/>
        <v>66</v>
      </c>
      <c r="K79" s="1">
        <v>188</v>
      </c>
      <c r="L79" s="1" t="s">
        <v>553</v>
      </c>
      <c r="M79" s="1"/>
      <c r="N79" s="1">
        <v>60</v>
      </c>
      <c r="O79" s="1"/>
      <c r="P79" s="1"/>
      <c r="Q79" s="1"/>
      <c r="R79" s="1"/>
      <c r="S79" s="1"/>
      <c r="T79" s="1" t="s">
        <v>552</v>
      </c>
      <c r="U79" s="1" t="s">
        <v>555</v>
      </c>
      <c r="V79" s="1"/>
      <c r="W79" s="1" t="s">
        <v>118</v>
      </c>
      <c r="X79" s="1" t="s">
        <v>554</v>
      </c>
      <c r="Y79" s="1"/>
      <c r="Z79" s="1"/>
      <c r="AA79" s="1" t="s">
        <v>556</v>
      </c>
    </row>
    <row r="80" spans="1:27" ht="30">
      <c r="A80" s="29">
        <v>1</v>
      </c>
      <c r="B80" s="29">
        <v>1</v>
      </c>
      <c r="C80" s="5">
        <v>41947</v>
      </c>
      <c r="D80" s="13">
        <v>2007</v>
      </c>
      <c r="E80" s="1" t="s">
        <v>62</v>
      </c>
      <c r="F80" s="37" t="s">
        <v>168</v>
      </c>
      <c r="G80" s="39" t="s">
        <v>810</v>
      </c>
      <c r="H80" s="1">
        <v>3</v>
      </c>
      <c r="I80" s="1">
        <v>0</v>
      </c>
      <c r="J80" s="1">
        <f t="shared" si="1"/>
        <v>3</v>
      </c>
      <c r="K80" s="1">
        <v>37</v>
      </c>
      <c r="L80" s="1"/>
      <c r="M80" s="1"/>
      <c r="N80" s="1">
        <v>15</v>
      </c>
      <c r="O80" s="1"/>
      <c r="P80" s="1"/>
      <c r="Q80" s="1"/>
      <c r="R80" s="1"/>
      <c r="S80" s="1"/>
      <c r="T80" s="1" t="s">
        <v>557</v>
      </c>
      <c r="U80" s="1"/>
      <c r="V80" s="1"/>
      <c r="W80" s="1"/>
      <c r="X80" s="1" t="s">
        <v>558</v>
      </c>
      <c r="Y80" s="1"/>
      <c r="Z80" s="1"/>
      <c r="AA80" s="1" t="s">
        <v>559</v>
      </c>
    </row>
    <row r="81" spans="1:27" ht="45">
      <c r="A81" s="29" t="s">
        <v>768</v>
      </c>
      <c r="B81" s="29" t="s">
        <v>768</v>
      </c>
      <c r="C81" s="5">
        <v>41949</v>
      </c>
      <c r="D81" s="13">
        <v>2007</v>
      </c>
      <c r="E81" s="1" t="s">
        <v>5</v>
      </c>
      <c r="F81" s="37" t="s">
        <v>168</v>
      </c>
      <c r="G81" s="39" t="s">
        <v>810</v>
      </c>
      <c r="H81" s="1">
        <v>100</v>
      </c>
      <c r="I81" s="1">
        <v>0</v>
      </c>
      <c r="J81" s="1">
        <f t="shared" si="1"/>
        <v>100</v>
      </c>
      <c r="K81" s="1">
        <v>250</v>
      </c>
      <c r="L81" s="1"/>
      <c r="M81" s="1"/>
      <c r="N81" s="1"/>
      <c r="O81" s="1"/>
      <c r="P81" s="1"/>
      <c r="Q81" s="1"/>
      <c r="R81" s="1"/>
      <c r="S81" s="1"/>
      <c r="T81" s="1" t="s">
        <v>63</v>
      </c>
      <c r="U81" s="1" t="s">
        <v>765</v>
      </c>
      <c r="V81" s="1"/>
      <c r="W81" s="1"/>
      <c r="X81" s="1" t="s">
        <v>764</v>
      </c>
      <c r="Y81" s="1"/>
      <c r="Z81" s="1"/>
      <c r="AA81" s="1" t="s">
        <v>763</v>
      </c>
    </row>
    <row r="82" spans="1:27">
      <c r="A82" s="29">
        <v>1</v>
      </c>
      <c r="B82" s="29">
        <v>1</v>
      </c>
      <c r="C82" s="5">
        <v>41667</v>
      </c>
      <c r="D82" s="13">
        <v>2008</v>
      </c>
      <c r="E82" s="1" t="s">
        <v>6</v>
      </c>
      <c r="F82" s="37" t="s">
        <v>168</v>
      </c>
      <c r="G82" s="39" t="s">
        <v>810</v>
      </c>
      <c r="H82" s="1">
        <v>10</v>
      </c>
      <c r="I82" s="1">
        <v>3</v>
      </c>
      <c r="J82" s="1">
        <f t="shared" si="1"/>
        <v>13</v>
      </c>
      <c r="K82" s="1">
        <v>60</v>
      </c>
      <c r="L82" s="1"/>
      <c r="M82" s="1"/>
      <c r="N82" s="1"/>
      <c r="O82" s="1"/>
      <c r="P82" s="1"/>
      <c r="Q82" s="1"/>
      <c r="R82" s="1"/>
      <c r="S82" s="1"/>
      <c r="T82" s="1" t="s">
        <v>560</v>
      </c>
      <c r="U82" s="1" t="s">
        <v>562</v>
      </c>
      <c r="V82" s="1"/>
      <c r="W82" s="1"/>
      <c r="X82" s="1" t="s">
        <v>41</v>
      </c>
      <c r="Y82" s="1" t="s">
        <v>561</v>
      </c>
      <c r="Z82" s="1"/>
      <c r="AA82" s="1" t="s">
        <v>563</v>
      </c>
    </row>
    <row r="83" spans="1:27" ht="45">
      <c r="A83" s="29">
        <v>1</v>
      </c>
      <c r="B83" s="29">
        <v>1</v>
      </c>
      <c r="C83" s="5">
        <v>41692</v>
      </c>
      <c r="D83" s="13">
        <v>2008</v>
      </c>
      <c r="E83" s="1" t="s">
        <v>30</v>
      </c>
      <c r="F83" s="37" t="s">
        <v>168</v>
      </c>
      <c r="G83" s="39" t="s">
        <v>810</v>
      </c>
      <c r="H83" s="1">
        <v>14</v>
      </c>
      <c r="I83" s="1">
        <v>5</v>
      </c>
      <c r="J83" s="1">
        <f t="shared" si="1"/>
        <v>19</v>
      </c>
      <c r="K83" s="1">
        <v>110</v>
      </c>
      <c r="L83" s="1" t="s">
        <v>565</v>
      </c>
      <c r="M83" s="1"/>
      <c r="N83" s="1">
        <v>165</v>
      </c>
      <c r="O83" s="1"/>
      <c r="P83" s="1"/>
      <c r="Q83" s="1"/>
      <c r="R83" s="1"/>
      <c r="S83" s="1"/>
      <c r="T83" s="1" t="s">
        <v>4</v>
      </c>
      <c r="U83" s="1"/>
      <c r="V83" s="1"/>
      <c r="W83" s="1" t="s">
        <v>118</v>
      </c>
      <c r="X83" s="1" t="s">
        <v>88</v>
      </c>
      <c r="Y83" s="1"/>
      <c r="Z83" s="1" t="s">
        <v>564</v>
      </c>
      <c r="AA83" s="1" t="s">
        <v>566</v>
      </c>
    </row>
    <row r="84" spans="1:27" ht="30">
      <c r="A84" s="29">
        <v>1</v>
      </c>
      <c r="B84" s="29">
        <v>1</v>
      </c>
      <c r="C84" s="5">
        <v>41698</v>
      </c>
      <c r="D84" s="13">
        <v>2008</v>
      </c>
      <c r="E84" s="1" t="s">
        <v>5</v>
      </c>
      <c r="F84" s="37" t="s">
        <v>168</v>
      </c>
      <c r="G84" s="39" t="s">
        <v>810</v>
      </c>
      <c r="H84" s="1">
        <v>39</v>
      </c>
      <c r="I84" s="1">
        <v>20</v>
      </c>
      <c r="J84" s="1">
        <f t="shared" si="1"/>
        <v>59</v>
      </c>
      <c r="K84" s="1" t="s">
        <v>78</v>
      </c>
      <c r="L84" s="1" t="s">
        <v>567</v>
      </c>
      <c r="M84" s="1"/>
      <c r="N84" s="1"/>
      <c r="O84" s="1"/>
      <c r="P84" s="1"/>
      <c r="Q84" s="1"/>
      <c r="R84" s="1"/>
      <c r="S84" s="1"/>
      <c r="T84" s="1" t="s">
        <v>65</v>
      </c>
      <c r="V84" s="1"/>
      <c r="W84" s="1"/>
      <c r="X84" s="1"/>
      <c r="Y84" s="1"/>
      <c r="Z84" s="1"/>
      <c r="AA84" s="1" t="s">
        <v>568</v>
      </c>
    </row>
    <row r="85" spans="1:27" ht="30">
      <c r="A85" s="29">
        <v>1</v>
      </c>
      <c r="B85" s="29">
        <v>1</v>
      </c>
      <c r="C85" s="5">
        <v>41763</v>
      </c>
      <c r="D85" s="13">
        <v>2008</v>
      </c>
      <c r="E85" s="1" t="s">
        <v>30</v>
      </c>
      <c r="F85" s="37" t="s">
        <v>168</v>
      </c>
      <c r="G85" s="39" t="s">
        <v>810</v>
      </c>
      <c r="H85" s="1">
        <v>41</v>
      </c>
      <c r="I85" s="1">
        <v>30</v>
      </c>
      <c r="J85" s="1">
        <f t="shared" si="1"/>
        <v>71</v>
      </c>
      <c r="K85" s="1">
        <v>100</v>
      </c>
      <c r="L85" s="1" t="s">
        <v>569</v>
      </c>
      <c r="M85" s="1"/>
      <c r="N85" s="1">
        <v>50</v>
      </c>
      <c r="O85" s="1"/>
      <c r="P85" s="1"/>
      <c r="Q85" s="1"/>
      <c r="R85" s="1"/>
      <c r="S85" s="1"/>
      <c r="T85" s="1" t="s">
        <v>63</v>
      </c>
      <c r="U85" s="1" t="s">
        <v>572</v>
      </c>
      <c r="V85" s="1" t="s">
        <v>571</v>
      </c>
      <c r="W85" s="1" t="s">
        <v>118</v>
      </c>
      <c r="X85" s="1" t="s">
        <v>570</v>
      </c>
      <c r="Y85" s="1"/>
      <c r="Z85" s="1"/>
      <c r="AA85" s="1" t="s">
        <v>573</v>
      </c>
    </row>
    <row r="86" spans="1:27" ht="30">
      <c r="A86" s="29">
        <v>0</v>
      </c>
      <c r="B86" s="29">
        <v>1</v>
      </c>
      <c r="C86" s="1" t="s">
        <v>66</v>
      </c>
      <c r="D86" s="13">
        <v>2008</v>
      </c>
      <c r="E86" s="1" t="s">
        <v>56</v>
      </c>
      <c r="F86" s="37" t="s">
        <v>168</v>
      </c>
      <c r="G86" s="39" t="s">
        <v>810</v>
      </c>
      <c r="H86" s="1">
        <v>11</v>
      </c>
      <c r="I86" s="1">
        <v>0</v>
      </c>
      <c r="J86" s="1">
        <f t="shared" si="1"/>
        <v>11</v>
      </c>
      <c r="K86" s="1" t="s">
        <v>575</v>
      </c>
      <c r="L86" s="1"/>
      <c r="M86" s="1"/>
      <c r="N86" s="1"/>
      <c r="O86" s="1"/>
      <c r="P86" s="1"/>
      <c r="Q86" s="1"/>
      <c r="R86" s="1"/>
      <c r="S86" s="1"/>
      <c r="T86" s="1"/>
      <c r="U86" s="1" t="s">
        <v>67</v>
      </c>
      <c r="V86" s="1"/>
      <c r="W86" s="1"/>
      <c r="X86" s="1"/>
      <c r="Y86" s="1"/>
      <c r="Z86" s="1" t="s">
        <v>574</v>
      </c>
      <c r="AA86" s="1" t="s">
        <v>576</v>
      </c>
    </row>
    <row r="87" spans="1:27">
      <c r="A87" s="29">
        <v>0</v>
      </c>
      <c r="B87" s="29">
        <v>1</v>
      </c>
      <c r="C87" s="22">
        <v>38850</v>
      </c>
      <c r="D87" s="13">
        <v>2008</v>
      </c>
      <c r="E87" s="1" t="s">
        <v>5</v>
      </c>
      <c r="F87" s="37" t="s">
        <v>168</v>
      </c>
      <c r="G87" s="39" t="s">
        <v>810</v>
      </c>
      <c r="H87" s="1">
        <v>48</v>
      </c>
      <c r="I87" s="1">
        <v>44</v>
      </c>
      <c r="J87" s="1">
        <f t="shared" si="1"/>
        <v>92</v>
      </c>
      <c r="K87" s="1">
        <v>150</v>
      </c>
      <c r="L87" s="1" t="s">
        <v>577</v>
      </c>
      <c r="M87" s="1"/>
      <c r="N87" s="1"/>
      <c r="O87" s="1"/>
      <c r="P87" s="1"/>
      <c r="Q87" s="1"/>
      <c r="R87" s="1"/>
      <c r="S87" s="1"/>
      <c r="T87" s="1" t="s">
        <v>27</v>
      </c>
      <c r="U87" s="1"/>
      <c r="V87" s="1" t="s">
        <v>216</v>
      </c>
      <c r="W87" s="1"/>
      <c r="X87" s="1" t="s">
        <v>578</v>
      </c>
      <c r="Y87" s="1"/>
      <c r="Z87" s="1"/>
      <c r="AA87" s="1" t="s">
        <v>579</v>
      </c>
    </row>
    <row r="88" spans="1:27" ht="75">
      <c r="A88" s="29">
        <v>1</v>
      </c>
      <c r="B88" s="29">
        <v>1</v>
      </c>
      <c r="C88" s="5">
        <v>41811</v>
      </c>
      <c r="D88" s="13">
        <v>2008</v>
      </c>
      <c r="E88" s="1" t="s">
        <v>7</v>
      </c>
      <c r="F88" s="37" t="s">
        <v>168</v>
      </c>
      <c r="G88" s="39" t="s">
        <v>810</v>
      </c>
      <c r="H88" s="1">
        <v>67</v>
      </c>
      <c r="I88" s="1">
        <v>747</v>
      </c>
      <c r="J88" s="1">
        <f t="shared" si="1"/>
        <v>814</v>
      </c>
      <c r="K88" s="1">
        <v>862</v>
      </c>
      <c r="L88" s="1" t="s">
        <v>356</v>
      </c>
      <c r="M88" s="1"/>
      <c r="N88" s="1">
        <v>1992</v>
      </c>
      <c r="O88" s="1"/>
      <c r="P88" s="1" t="s">
        <v>357</v>
      </c>
      <c r="Q88" s="1" t="s">
        <v>115</v>
      </c>
      <c r="R88" s="23" t="s">
        <v>359</v>
      </c>
      <c r="S88" s="1"/>
      <c r="T88" s="1" t="s">
        <v>360</v>
      </c>
      <c r="U88" s="1" t="s">
        <v>363</v>
      </c>
      <c r="V88" s="1" t="s">
        <v>358</v>
      </c>
      <c r="W88" s="1" t="s">
        <v>136</v>
      </c>
      <c r="X88" s="1"/>
      <c r="Y88" s="1" t="s">
        <v>361</v>
      </c>
      <c r="Z88" s="16" t="s">
        <v>362</v>
      </c>
      <c r="AA88" s="1" t="s">
        <v>364</v>
      </c>
    </row>
    <row r="89" spans="1:27">
      <c r="A89" s="29" t="s">
        <v>768</v>
      </c>
      <c r="B89" s="29" t="s">
        <v>768</v>
      </c>
      <c r="C89" s="5">
        <v>41824</v>
      </c>
      <c r="D89" s="13">
        <v>2008</v>
      </c>
      <c r="E89" s="1" t="s">
        <v>50</v>
      </c>
      <c r="F89" s="37" t="s">
        <v>168</v>
      </c>
      <c r="G89" s="39" t="s">
        <v>810</v>
      </c>
      <c r="H89" s="1">
        <v>38</v>
      </c>
      <c r="I89" s="1">
        <v>0</v>
      </c>
      <c r="J89" s="1">
        <f t="shared" si="1"/>
        <v>38</v>
      </c>
      <c r="K89" s="1">
        <v>82</v>
      </c>
      <c r="L89" s="1" t="s">
        <v>581</v>
      </c>
      <c r="M89" s="1"/>
      <c r="N89" s="1"/>
      <c r="O89" s="1"/>
      <c r="P89" s="1"/>
      <c r="Q89" s="1"/>
      <c r="R89" s="1"/>
      <c r="S89" s="1"/>
      <c r="T89" s="1" t="s">
        <v>582</v>
      </c>
      <c r="U89" s="1"/>
      <c r="V89" s="1"/>
      <c r="W89" s="1" t="s">
        <v>118</v>
      </c>
      <c r="X89" s="1" t="s">
        <v>580</v>
      </c>
      <c r="Y89" s="1"/>
      <c r="Z89" s="1"/>
      <c r="AA89" s="1" t="s">
        <v>583</v>
      </c>
    </row>
    <row r="90" spans="1:27" ht="30">
      <c r="A90" s="29">
        <v>0</v>
      </c>
      <c r="B90" s="29">
        <v>1</v>
      </c>
      <c r="C90" s="5">
        <v>41896</v>
      </c>
      <c r="D90" s="13">
        <v>2008</v>
      </c>
      <c r="E90" s="1" t="s">
        <v>68</v>
      </c>
      <c r="F90" s="37" t="s">
        <v>115</v>
      </c>
      <c r="G90" s="39" t="s">
        <v>810</v>
      </c>
      <c r="H90" s="1">
        <v>3</v>
      </c>
      <c r="I90" s="1">
        <v>2</v>
      </c>
      <c r="J90" s="1">
        <f t="shared" si="1"/>
        <v>5</v>
      </c>
      <c r="K90" s="1">
        <v>95</v>
      </c>
      <c r="L90" s="1" t="s">
        <v>770</v>
      </c>
      <c r="M90" s="1"/>
      <c r="N90" s="1"/>
      <c r="O90" s="1"/>
      <c r="P90" s="1" t="s">
        <v>586</v>
      </c>
      <c r="Q90" s="1"/>
      <c r="R90" s="1"/>
      <c r="S90" s="1"/>
      <c r="T90" s="1"/>
      <c r="U90" s="1" t="s">
        <v>585</v>
      </c>
      <c r="V90" s="1"/>
      <c r="W90" s="1" t="s">
        <v>118</v>
      </c>
      <c r="X90" s="1" t="s">
        <v>584</v>
      </c>
      <c r="Y90" s="1"/>
      <c r="Z90" s="1"/>
      <c r="AA90" s="1" t="s">
        <v>769</v>
      </c>
    </row>
    <row r="91" spans="1:27">
      <c r="A91" s="29">
        <v>0</v>
      </c>
      <c r="B91" s="29">
        <v>0</v>
      </c>
      <c r="C91" s="5">
        <v>41908</v>
      </c>
      <c r="D91" s="13">
        <v>2008</v>
      </c>
      <c r="E91" s="1" t="s">
        <v>11</v>
      </c>
      <c r="F91" s="37" t="s">
        <v>168</v>
      </c>
      <c r="G91" s="39" t="s">
        <v>810</v>
      </c>
      <c r="H91" s="1">
        <v>8</v>
      </c>
      <c r="I91" s="1">
        <v>1</v>
      </c>
      <c r="J91" s="1">
        <f t="shared" si="1"/>
        <v>9</v>
      </c>
      <c r="K91" s="1">
        <v>77</v>
      </c>
      <c r="L91" s="1"/>
      <c r="M91" s="1"/>
      <c r="N91" s="1"/>
      <c r="O91" s="1"/>
      <c r="P91" s="1"/>
      <c r="Q91" s="1"/>
      <c r="R91" s="1"/>
      <c r="S91" s="1"/>
      <c r="T91" s="1" t="s">
        <v>40</v>
      </c>
      <c r="U91" s="1" t="s">
        <v>587</v>
      </c>
      <c r="V91" s="1"/>
      <c r="W91" s="1"/>
      <c r="X91" s="1"/>
      <c r="Y91" s="1"/>
      <c r="Z91" s="1"/>
      <c r="AA91" s="1" t="s">
        <v>588</v>
      </c>
    </row>
    <row r="92" spans="1:27" ht="30">
      <c r="A92" s="29">
        <v>0</v>
      </c>
      <c r="B92" s="29">
        <v>1</v>
      </c>
      <c r="C92" s="5">
        <v>41948</v>
      </c>
      <c r="D92" s="13">
        <v>2008</v>
      </c>
      <c r="E92" s="1" t="s">
        <v>7</v>
      </c>
      <c r="F92" s="37" t="s">
        <v>168</v>
      </c>
      <c r="G92" s="39" t="s">
        <v>810</v>
      </c>
      <c r="H92" s="1">
        <v>42</v>
      </c>
      <c r="I92" s="1">
        <v>7</v>
      </c>
      <c r="J92" s="1">
        <f t="shared" si="1"/>
        <v>49</v>
      </c>
      <c r="K92" s="1">
        <v>125</v>
      </c>
      <c r="L92" s="18" t="s">
        <v>373</v>
      </c>
      <c r="M92" s="1"/>
      <c r="N92" s="1"/>
      <c r="O92" s="1"/>
      <c r="P92" s="1"/>
      <c r="Q92" s="1"/>
      <c r="R92" s="1"/>
      <c r="S92" s="1"/>
      <c r="T92" s="1" t="s">
        <v>374</v>
      </c>
      <c r="U92" s="1" t="s">
        <v>69</v>
      </c>
      <c r="V92" s="1" t="s">
        <v>375</v>
      </c>
      <c r="W92" s="1" t="s">
        <v>136</v>
      </c>
      <c r="X92" s="1" t="s">
        <v>335</v>
      </c>
      <c r="Y92" s="1"/>
      <c r="Z92" s="1" t="s">
        <v>376</v>
      </c>
      <c r="AA92" s="1" t="s">
        <v>377</v>
      </c>
    </row>
    <row r="93" spans="1:27" ht="30">
      <c r="A93" s="29">
        <v>1</v>
      </c>
      <c r="B93" s="29">
        <v>1</v>
      </c>
      <c r="C93" s="5">
        <v>41988</v>
      </c>
      <c r="D93" s="13">
        <v>2008</v>
      </c>
      <c r="E93" s="1" t="s">
        <v>7</v>
      </c>
      <c r="F93" s="37" t="s">
        <v>168</v>
      </c>
      <c r="G93" s="39" t="s">
        <v>810</v>
      </c>
      <c r="H93" s="1">
        <v>22</v>
      </c>
      <c r="I93" s="1">
        <v>28</v>
      </c>
      <c r="J93" s="1">
        <f t="shared" si="1"/>
        <v>50</v>
      </c>
      <c r="K93" s="1">
        <v>96</v>
      </c>
      <c r="L93" s="18" t="s">
        <v>381</v>
      </c>
      <c r="M93" s="1"/>
      <c r="N93" s="1"/>
      <c r="O93" s="1"/>
      <c r="P93" s="1"/>
      <c r="Q93" s="1"/>
      <c r="R93" s="1"/>
      <c r="S93" s="1"/>
      <c r="T93" s="1" t="s">
        <v>378</v>
      </c>
      <c r="U93" s="1" t="s">
        <v>70</v>
      </c>
      <c r="V93" s="1" t="s">
        <v>379</v>
      </c>
      <c r="W93" s="1" t="s">
        <v>118</v>
      </c>
      <c r="X93" s="1" t="s">
        <v>380</v>
      </c>
      <c r="Y93" s="1"/>
      <c r="Z93" s="1" t="s">
        <v>382</v>
      </c>
      <c r="AA93" s="1" t="s">
        <v>383</v>
      </c>
    </row>
    <row r="94" spans="1:27" s="26" customFormat="1">
      <c r="A94" s="30">
        <v>0</v>
      </c>
      <c r="B94" s="30">
        <v>1</v>
      </c>
      <c r="C94" s="25">
        <v>41643</v>
      </c>
      <c r="D94" s="13">
        <v>2009</v>
      </c>
      <c r="E94" s="1" t="s">
        <v>28</v>
      </c>
      <c r="F94" s="37" t="s">
        <v>168</v>
      </c>
      <c r="G94" s="39" t="s">
        <v>810</v>
      </c>
      <c r="H94" s="16">
        <v>2</v>
      </c>
      <c r="I94" s="16">
        <v>41</v>
      </c>
      <c r="J94" s="1">
        <f t="shared" si="1"/>
        <v>43</v>
      </c>
      <c r="K94" s="16"/>
      <c r="L94" s="16"/>
      <c r="M94" s="16"/>
      <c r="N94" s="16"/>
      <c r="O94" s="16"/>
      <c r="P94" s="16"/>
      <c r="Q94" s="16"/>
      <c r="R94" s="16"/>
      <c r="S94" s="16"/>
      <c r="T94" s="16" t="s">
        <v>22</v>
      </c>
      <c r="U94" s="16"/>
      <c r="V94" s="16"/>
      <c r="W94" s="16"/>
      <c r="X94" s="16" t="s">
        <v>589</v>
      </c>
      <c r="Y94" s="16"/>
      <c r="Z94" s="16" t="s">
        <v>590</v>
      </c>
      <c r="AA94" s="16" t="s">
        <v>591</v>
      </c>
    </row>
    <row r="95" spans="1:27" s="26" customFormat="1" ht="30">
      <c r="A95" s="29">
        <v>0</v>
      </c>
      <c r="B95" s="29">
        <v>1</v>
      </c>
      <c r="C95" s="25">
        <v>41650</v>
      </c>
      <c r="D95" s="13">
        <v>2009</v>
      </c>
      <c r="E95" s="1" t="s">
        <v>11</v>
      </c>
      <c r="F95" s="37" t="s">
        <v>168</v>
      </c>
      <c r="G95" s="39" t="s">
        <v>810</v>
      </c>
      <c r="H95" s="16">
        <v>0</v>
      </c>
      <c r="I95" s="16">
        <v>250</v>
      </c>
      <c r="J95" s="1">
        <f t="shared" si="1"/>
        <v>250</v>
      </c>
      <c r="K95" s="16" t="s">
        <v>598</v>
      </c>
      <c r="L95" s="16" t="s">
        <v>592</v>
      </c>
      <c r="M95" s="16"/>
      <c r="N95" s="16">
        <v>250</v>
      </c>
      <c r="O95" s="16"/>
      <c r="P95" s="16"/>
      <c r="Q95" s="16"/>
      <c r="R95" s="16"/>
      <c r="S95" s="16"/>
      <c r="T95" s="16" t="s">
        <v>597</v>
      </c>
      <c r="U95" s="16" t="s">
        <v>595</v>
      </c>
      <c r="V95" s="16" t="s">
        <v>594</v>
      </c>
      <c r="W95" s="16" t="s">
        <v>118</v>
      </c>
      <c r="X95" s="16" t="s">
        <v>596</v>
      </c>
      <c r="Y95" s="16"/>
      <c r="Z95" s="16" t="s">
        <v>593</v>
      </c>
      <c r="AA95" s="16" t="s">
        <v>599</v>
      </c>
    </row>
    <row r="96" spans="1:27">
      <c r="A96" s="29">
        <v>1</v>
      </c>
      <c r="B96" s="29">
        <v>1</v>
      </c>
      <c r="C96" s="5">
        <v>41664</v>
      </c>
      <c r="D96" s="13">
        <v>2009</v>
      </c>
      <c r="E96" s="1" t="s">
        <v>43</v>
      </c>
      <c r="F96" s="37" t="s">
        <v>168</v>
      </c>
      <c r="G96" s="39" t="s">
        <v>810</v>
      </c>
      <c r="H96" s="1">
        <v>43</v>
      </c>
      <c r="I96" s="1">
        <v>6</v>
      </c>
      <c r="J96" s="1">
        <f t="shared" si="1"/>
        <v>49</v>
      </c>
      <c r="K96" s="1">
        <v>80</v>
      </c>
      <c r="L96" s="1"/>
      <c r="M96" s="1"/>
      <c r="N96" s="1">
        <v>12</v>
      </c>
      <c r="O96" s="1"/>
      <c r="P96" s="1"/>
      <c r="Q96" s="1"/>
      <c r="R96" s="1"/>
      <c r="S96" s="1"/>
      <c r="T96" s="1" t="s">
        <v>44</v>
      </c>
      <c r="U96" s="1" t="s">
        <v>72</v>
      </c>
      <c r="V96" s="1"/>
      <c r="W96" s="1"/>
      <c r="X96" s="1" t="s">
        <v>516</v>
      </c>
      <c r="Y96" s="1"/>
      <c r="Z96" s="1"/>
      <c r="AA96" s="1" t="s">
        <v>517</v>
      </c>
    </row>
    <row r="97" spans="1:27" s="26" customFormat="1">
      <c r="A97" s="29">
        <v>1</v>
      </c>
      <c r="B97" s="29">
        <v>1</v>
      </c>
      <c r="C97" s="25">
        <v>41678</v>
      </c>
      <c r="D97" s="13">
        <v>2009</v>
      </c>
      <c r="E97" s="1" t="s">
        <v>5</v>
      </c>
      <c r="F97" s="37" t="s">
        <v>168</v>
      </c>
      <c r="G97" s="39" t="s">
        <v>810</v>
      </c>
      <c r="H97" s="16">
        <v>10</v>
      </c>
      <c r="I97" s="16">
        <v>0</v>
      </c>
      <c r="J97" s="1">
        <f t="shared" si="1"/>
        <v>10</v>
      </c>
      <c r="K97" s="16" t="s">
        <v>604</v>
      </c>
      <c r="L97" s="16"/>
      <c r="M97" s="16"/>
      <c r="N97" s="16"/>
      <c r="O97" s="16"/>
      <c r="P97" s="16"/>
      <c r="Q97" s="16"/>
      <c r="R97" s="16"/>
      <c r="S97" s="16"/>
      <c r="T97" s="16" t="s">
        <v>602</v>
      </c>
      <c r="U97" s="16" t="s">
        <v>73</v>
      </c>
      <c r="V97" s="16"/>
      <c r="W97" s="16" t="s">
        <v>136</v>
      </c>
      <c r="X97" s="16" t="s">
        <v>603</v>
      </c>
      <c r="Y97" s="16"/>
      <c r="Z97" s="16"/>
      <c r="AA97" s="16" t="s">
        <v>605</v>
      </c>
    </row>
    <row r="98" spans="1:27">
      <c r="A98" s="29">
        <v>1</v>
      </c>
      <c r="B98" s="29">
        <v>1</v>
      </c>
      <c r="C98" s="5">
        <v>41689</v>
      </c>
      <c r="D98" s="13">
        <v>2009</v>
      </c>
      <c r="E98" s="1" t="s">
        <v>5</v>
      </c>
      <c r="F98" s="37" t="s">
        <v>168</v>
      </c>
      <c r="G98" s="39" t="s">
        <v>810</v>
      </c>
      <c r="H98" s="1">
        <v>38</v>
      </c>
      <c r="I98" s="1">
        <v>12</v>
      </c>
      <c r="J98" s="1">
        <f t="shared" si="1"/>
        <v>50</v>
      </c>
      <c r="K98" s="1">
        <v>150</v>
      </c>
      <c r="L98" s="1"/>
      <c r="M98" s="1"/>
      <c r="N98" s="1"/>
      <c r="O98" s="1"/>
      <c r="P98" s="1"/>
      <c r="Q98" s="1"/>
      <c r="R98" s="1"/>
      <c r="S98" s="1"/>
      <c r="T98" s="1" t="s">
        <v>74</v>
      </c>
      <c r="V98" s="4" t="s">
        <v>71</v>
      </c>
      <c r="W98" s="1" t="s">
        <v>143</v>
      </c>
      <c r="X98" s="1" t="s">
        <v>600</v>
      </c>
      <c r="Y98" s="1"/>
      <c r="Z98" s="1"/>
      <c r="AA98" s="1" t="s">
        <v>601</v>
      </c>
    </row>
    <row r="99" spans="1:27" ht="30">
      <c r="A99" s="29">
        <v>1</v>
      </c>
      <c r="B99" s="29">
        <v>1</v>
      </c>
      <c r="C99" s="5">
        <v>39875</v>
      </c>
      <c r="D99" s="13">
        <v>2009</v>
      </c>
      <c r="E99" s="1" t="s">
        <v>54</v>
      </c>
      <c r="F99" s="37" t="s">
        <v>168</v>
      </c>
      <c r="G99" s="39" t="s">
        <v>810</v>
      </c>
      <c r="H99" s="1">
        <v>0</v>
      </c>
      <c r="I99" s="1">
        <v>10</v>
      </c>
      <c r="J99" s="1">
        <f t="shared" si="1"/>
        <v>10</v>
      </c>
      <c r="K99" s="1">
        <v>46</v>
      </c>
      <c r="L99" s="19" t="s">
        <v>316</v>
      </c>
      <c r="M99" s="1"/>
      <c r="N99" s="1">
        <v>18</v>
      </c>
      <c r="O99" s="1"/>
      <c r="P99" s="1"/>
      <c r="Q99" s="1"/>
      <c r="R99" s="1"/>
      <c r="S99" s="1"/>
      <c r="T99" s="1"/>
      <c r="U99" s="1"/>
      <c r="V99" s="1" t="s">
        <v>318</v>
      </c>
      <c r="W99" s="1"/>
      <c r="X99" s="1" t="s">
        <v>317</v>
      </c>
      <c r="Y99" s="1" t="s">
        <v>319</v>
      </c>
      <c r="Z99" s="1" t="s">
        <v>320</v>
      </c>
      <c r="AA99" s="1" t="s">
        <v>793</v>
      </c>
    </row>
    <row r="100" spans="1:27" ht="45">
      <c r="A100" s="29">
        <v>1</v>
      </c>
      <c r="B100" s="29">
        <v>1</v>
      </c>
      <c r="C100" s="5">
        <v>41782</v>
      </c>
      <c r="D100" s="13">
        <v>2009</v>
      </c>
      <c r="E100" s="1" t="s">
        <v>7</v>
      </c>
      <c r="F100" s="37" t="s">
        <v>168</v>
      </c>
      <c r="G100" s="39" t="s">
        <v>810</v>
      </c>
      <c r="H100" s="1">
        <v>12</v>
      </c>
      <c r="I100" s="1">
        <v>0</v>
      </c>
      <c r="J100" s="1">
        <f t="shared" si="1"/>
        <v>12</v>
      </c>
      <c r="K100" s="1">
        <v>69</v>
      </c>
      <c r="L100" s="18" t="s">
        <v>384</v>
      </c>
      <c r="M100" s="1"/>
      <c r="N100" s="1">
        <v>48</v>
      </c>
      <c r="O100" s="1"/>
      <c r="P100" s="24" t="s">
        <v>387</v>
      </c>
      <c r="Q100" s="1"/>
      <c r="R100" s="1"/>
      <c r="S100" s="1"/>
      <c r="T100" s="1" t="s">
        <v>385</v>
      </c>
      <c r="U100" s="1" t="s">
        <v>391</v>
      </c>
      <c r="V100" s="1" t="s">
        <v>296</v>
      </c>
      <c r="W100" s="1" t="s">
        <v>136</v>
      </c>
      <c r="X100" s="1" t="s">
        <v>386</v>
      </c>
      <c r="Y100" s="1" t="s">
        <v>388</v>
      </c>
      <c r="Z100" s="1" t="s">
        <v>389</v>
      </c>
      <c r="AA100" s="1" t="s">
        <v>390</v>
      </c>
    </row>
    <row r="101" spans="1:27">
      <c r="A101" s="29">
        <v>0</v>
      </c>
      <c r="B101" s="29">
        <v>0</v>
      </c>
      <c r="C101" s="5">
        <v>41789</v>
      </c>
      <c r="D101" s="13">
        <v>2009</v>
      </c>
      <c r="E101" s="1" t="s">
        <v>11</v>
      </c>
      <c r="F101" s="37" t="s">
        <v>168</v>
      </c>
      <c r="G101" s="39" t="s">
        <v>810</v>
      </c>
      <c r="H101" s="1">
        <v>0</v>
      </c>
      <c r="I101" s="1">
        <v>5</v>
      </c>
      <c r="J101" s="1">
        <f t="shared" si="1"/>
        <v>5</v>
      </c>
      <c r="K101" s="1">
        <v>287</v>
      </c>
      <c r="L101" s="1" t="s">
        <v>606</v>
      </c>
      <c r="M101" s="1"/>
      <c r="N101" s="1"/>
      <c r="O101" s="1"/>
      <c r="P101" s="1"/>
      <c r="Q101" s="1"/>
      <c r="R101" s="1"/>
      <c r="S101" s="1"/>
      <c r="T101" s="1" t="s">
        <v>40</v>
      </c>
      <c r="U101" s="1"/>
      <c r="V101" s="1"/>
      <c r="W101" s="1" t="s">
        <v>136</v>
      </c>
      <c r="X101" s="1" t="s">
        <v>506</v>
      </c>
      <c r="Y101" s="1"/>
      <c r="Z101" s="1"/>
      <c r="AA101" s="1" t="s">
        <v>607</v>
      </c>
    </row>
    <row r="102" spans="1:27" ht="30">
      <c r="A102" s="29">
        <v>0</v>
      </c>
      <c r="B102" s="29">
        <v>1</v>
      </c>
      <c r="C102" s="5">
        <v>41833</v>
      </c>
      <c r="D102" s="13">
        <v>2009</v>
      </c>
      <c r="E102" s="1" t="s">
        <v>56</v>
      </c>
      <c r="F102" s="37" t="s">
        <v>168</v>
      </c>
      <c r="G102" s="39" t="s">
        <v>810</v>
      </c>
      <c r="H102" s="1">
        <v>5</v>
      </c>
      <c r="I102" s="34">
        <v>33</v>
      </c>
      <c r="J102" s="1">
        <f t="shared" si="1"/>
        <v>38</v>
      </c>
      <c r="K102" s="1">
        <v>60</v>
      </c>
      <c r="L102" s="1"/>
      <c r="M102" s="1"/>
      <c r="N102" s="1"/>
      <c r="O102" s="1"/>
      <c r="P102" s="1"/>
      <c r="Q102" s="1"/>
      <c r="R102" s="1"/>
      <c r="S102" s="1"/>
      <c r="T102" s="1" t="s">
        <v>609</v>
      </c>
      <c r="U102" s="1"/>
      <c r="V102" s="1"/>
      <c r="W102" s="1"/>
      <c r="X102" s="1" t="s">
        <v>608</v>
      </c>
      <c r="Y102" s="1"/>
      <c r="Z102" s="1"/>
      <c r="AA102" s="1" t="s">
        <v>610</v>
      </c>
    </row>
    <row r="103" spans="1:27">
      <c r="A103" s="29">
        <v>0</v>
      </c>
      <c r="B103" s="29">
        <v>0</v>
      </c>
      <c r="C103" s="5">
        <v>41857</v>
      </c>
      <c r="D103" s="13">
        <v>2009</v>
      </c>
      <c r="E103" s="1" t="s">
        <v>75</v>
      </c>
      <c r="F103" s="37" t="s">
        <v>168</v>
      </c>
      <c r="G103" s="39" t="s">
        <v>810</v>
      </c>
      <c r="H103" s="1">
        <v>2</v>
      </c>
      <c r="I103" s="1">
        <v>60</v>
      </c>
      <c r="J103" s="1">
        <f t="shared" si="1"/>
        <v>62</v>
      </c>
      <c r="K103" s="1">
        <v>117</v>
      </c>
      <c r="L103" s="1" t="s">
        <v>611</v>
      </c>
      <c r="M103" s="1" t="s">
        <v>612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 t="s">
        <v>614</v>
      </c>
      <c r="Y103" s="1"/>
      <c r="Z103" s="1" t="s">
        <v>613</v>
      </c>
      <c r="AA103" s="1" t="s">
        <v>615</v>
      </c>
    </row>
    <row r="104" spans="1:27">
      <c r="A104" s="29">
        <v>0</v>
      </c>
      <c r="B104" s="29">
        <v>1</v>
      </c>
      <c r="C104" s="5">
        <v>41878</v>
      </c>
      <c r="D104" s="13">
        <v>2009</v>
      </c>
      <c r="E104" s="1" t="s">
        <v>11</v>
      </c>
      <c r="F104" s="37" t="s">
        <v>168</v>
      </c>
      <c r="G104" s="39" t="s">
        <v>810</v>
      </c>
      <c r="H104" s="1">
        <v>9</v>
      </c>
      <c r="I104" s="1">
        <v>3</v>
      </c>
      <c r="J104" s="1">
        <f t="shared" si="1"/>
        <v>12</v>
      </c>
      <c r="K104" s="1">
        <v>29</v>
      </c>
      <c r="L104" s="1" t="s">
        <v>620</v>
      </c>
      <c r="M104" s="1"/>
      <c r="N104" s="1"/>
      <c r="O104" s="1"/>
      <c r="P104" s="18" t="s">
        <v>616</v>
      </c>
      <c r="Q104" s="1"/>
      <c r="R104" s="1"/>
      <c r="S104" s="1"/>
      <c r="T104" s="1" t="s">
        <v>27</v>
      </c>
      <c r="U104" s="1" t="s">
        <v>618</v>
      </c>
      <c r="V104" s="1" t="s">
        <v>617</v>
      </c>
      <c r="W104" s="1" t="s">
        <v>136</v>
      </c>
      <c r="X104" s="1" t="s">
        <v>619</v>
      </c>
      <c r="Y104" s="1"/>
      <c r="Z104" s="1"/>
      <c r="AA104" s="1" t="s">
        <v>621</v>
      </c>
    </row>
    <row r="105" spans="1:27">
      <c r="A105" s="29">
        <v>1</v>
      </c>
      <c r="B105" s="29">
        <v>1</v>
      </c>
      <c r="C105" s="5">
        <v>41880</v>
      </c>
      <c r="D105" s="13">
        <v>2009</v>
      </c>
      <c r="E105" s="1" t="s">
        <v>11</v>
      </c>
      <c r="F105" s="37" t="s">
        <v>168</v>
      </c>
      <c r="G105" s="39" t="s">
        <v>810</v>
      </c>
      <c r="H105" s="1">
        <v>10</v>
      </c>
      <c r="I105" s="1">
        <v>12</v>
      </c>
      <c r="J105" s="1">
        <f t="shared" si="1"/>
        <v>22</v>
      </c>
      <c r="K105" s="1">
        <v>132</v>
      </c>
      <c r="L105" s="1" t="s">
        <v>622</v>
      </c>
      <c r="M105" s="1"/>
      <c r="N105" s="1">
        <v>45</v>
      </c>
      <c r="O105" s="1"/>
      <c r="P105" s="1"/>
      <c r="Q105" s="1"/>
      <c r="R105" s="1"/>
      <c r="S105" s="1"/>
      <c r="T105" s="1" t="s">
        <v>22</v>
      </c>
      <c r="U105" s="1" t="s">
        <v>76</v>
      </c>
      <c r="V105" s="1"/>
      <c r="W105" s="1" t="s">
        <v>118</v>
      </c>
      <c r="X105" s="1" t="s">
        <v>623</v>
      </c>
      <c r="Y105" s="1"/>
      <c r="Z105" s="1"/>
      <c r="AA105" s="1" t="s">
        <v>624</v>
      </c>
    </row>
    <row r="106" spans="1:27" ht="45">
      <c r="A106" s="29">
        <v>1</v>
      </c>
      <c r="B106" s="29">
        <v>1</v>
      </c>
      <c r="C106" s="1" t="s">
        <v>77</v>
      </c>
      <c r="D106" s="13">
        <v>2009</v>
      </c>
      <c r="E106" s="1" t="s">
        <v>7</v>
      </c>
      <c r="F106" s="37" t="s">
        <v>168</v>
      </c>
      <c r="G106" s="39" t="s">
        <v>810</v>
      </c>
      <c r="H106" s="1">
        <v>10</v>
      </c>
      <c r="I106" s="1">
        <v>0</v>
      </c>
      <c r="J106" s="1">
        <f t="shared" si="1"/>
        <v>10</v>
      </c>
      <c r="K106" s="1">
        <v>971</v>
      </c>
      <c r="L106" s="1" t="s">
        <v>297</v>
      </c>
      <c r="M106" s="1">
        <v>23</v>
      </c>
      <c r="N106" s="1" t="s">
        <v>169</v>
      </c>
      <c r="O106" s="1"/>
      <c r="P106" s="1" t="s">
        <v>298</v>
      </c>
      <c r="Q106" s="1" t="s">
        <v>115</v>
      </c>
      <c r="R106" s="23" t="s">
        <v>408</v>
      </c>
      <c r="S106" s="1"/>
      <c r="T106" s="1" t="s">
        <v>300</v>
      </c>
      <c r="U106" s="1" t="s">
        <v>409</v>
      </c>
      <c r="V106" s="1"/>
      <c r="W106" s="1" t="s">
        <v>118</v>
      </c>
      <c r="X106" s="1" t="s">
        <v>299</v>
      </c>
      <c r="Y106" s="1"/>
      <c r="Z106" s="1" t="s">
        <v>410</v>
      </c>
      <c r="AA106" s="1" t="s">
        <v>411</v>
      </c>
    </row>
    <row r="107" spans="1:27">
      <c r="A107" s="29">
        <v>0</v>
      </c>
      <c r="B107" s="29">
        <v>1</v>
      </c>
      <c r="C107" s="5">
        <v>41893</v>
      </c>
      <c r="D107" s="13">
        <v>2009</v>
      </c>
      <c r="E107" s="1" t="s">
        <v>59</v>
      </c>
      <c r="F107" s="37" t="s">
        <v>168</v>
      </c>
      <c r="G107" s="39" t="s">
        <v>810</v>
      </c>
      <c r="H107" s="16">
        <v>16</v>
      </c>
      <c r="I107" s="1">
        <v>213</v>
      </c>
      <c r="J107" s="1">
        <f t="shared" si="1"/>
        <v>229</v>
      </c>
      <c r="K107" s="1" t="s">
        <v>627</v>
      </c>
      <c r="L107" s="1" t="s">
        <v>626</v>
      </c>
      <c r="M107" s="1"/>
      <c r="N107" s="1"/>
      <c r="O107" s="1"/>
      <c r="P107" s="1"/>
      <c r="Q107" s="1"/>
      <c r="R107" s="1"/>
      <c r="S107" s="1"/>
      <c r="T107" s="1" t="s">
        <v>60</v>
      </c>
      <c r="U107" s="1"/>
      <c r="V107" s="1" t="s">
        <v>625</v>
      </c>
      <c r="W107" s="1"/>
      <c r="X107" s="1"/>
      <c r="Y107" s="1"/>
      <c r="Z107" s="1"/>
      <c r="AA107" s="1" t="s">
        <v>628</v>
      </c>
    </row>
    <row r="108" spans="1:27">
      <c r="A108" s="29">
        <v>1</v>
      </c>
      <c r="B108" s="29">
        <v>1</v>
      </c>
      <c r="C108" s="5">
        <v>40127</v>
      </c>
      <c r="D108" s="13">
        <v>2009</v>
      </c>
      <c r="E108" s="1" t="s">
        <v>54</v>
      </c>
      <c r="F108" s="37" t="s">
        <v>168</v>
      </c>
      <c r="G108" s="39" t="s">
        <v>810</v>
      </c>
      <c r="H108" s="1">
        <v>0</v>
      </c>
      <c r="I108" s="1">
        <v>6</v>
      </c>
      <c r="J108" s="1">
        <f t="shared" si="1"/>
        <v>6</v>
      </c>
      <c r="K108" s="1"/>
      <c r="L108" s="1"/>
      <c r="M108" s="1"/>
      <c r="N108" s="1"/>
      <c r="O108" s="1"/>
      <c r="P108" s="1"/>
      <c r="Q108" s="1"/>
      <c r="R108" s="1"/>
      <c r="S108" s="1"/>
      <c r="T108" s="1" t="s">
        <v>637</v>
      </c>
      <c r="U108" s="1"/>
      <c r="V108" s="1"/>
      <c r="W108" s="1" t="s">
        <v>118</v>
      </c>
      <c r="X108" s="1" t="s">
        <v>638</v>
      </c>
      <c r="Y108" s="1"/>
      <c r="Z108" s="1"/>
      <c r="AA108" s="1" t="s">
        <v>639</v>
      </c>
    </row>
    <row r="109" spans="1:27">
      <c r="A109" s="29">
        <v>1</v>
      </c>
      <c r="B109" s="29">
        <v>1</v>
      </c>
      <c r="C109" s="5">
        <v>41960</v>
      </c>
      <c r="D109" s="13">
        <v>2009</v>
      </c>
      <c r="E109" s="1" t="s">
        <v>50</v>
      </c>
      <c r="F109" s="37" t="s">
        <v>168</v>
      </c>
      <c r="G109" s="39" t="s">
        <v>810</v>
      </c>
      <c r="H109" s="1">
        <v>31</v>
      </c>
      <c r="I109" s="1">
        <v>21</v>
      </c>
      <c r="J109" s="1">
        <f t="shared" si="1"/>
        <v>52</v>
      </c>
      <c r="K109" s="1" t="s">
        <v>643</v>
      </c>
      <c r="L109" s="1" t="s">
        <v>640</v>
      </c>
      <c r="M109" s="1"/>
      <c r="N109" s="1"/>
      <c r="O109" s="1"/>
      <c r="P109" s="1"/>
      <c r="Q109" s="1"/>
      <c r="R109" s="1"/>
      <c r="S109" s="1"/>
      <c r="T109" s="1" t="s">
        <v>641</v>
      </c>
      <c r="U109" s="1"/>
      <c r="V109" s="1"/>
      <c r="W109" s="1"/>
      <c r="X109" s="1" t="s">
        <v>642</v>
      </c>
      <c r="Y109" s="1"/>
      <c r="Z109" s="1"/>
      <c r="AA109" s="1" t="s">
        <v>644</v>
      </c>
    </row>
    <row r="110" spans="1:27">
      <c r="A110" s="29" t="s">
        <v>768</v>
      </c>
      <c r="B110" s="29" t="s">
        <v>768</v>
      </c>
      <c r="C110" s="5">
        <v>41964</v>
      </c>
      <c r="D110" s="13">
        <v>2009</v>
      </c>
      <c r="E110" s="1" t="s">
        <v>11</v>
      </c>
      <c r="F110" s="37" t="s">
        <v>168</v>
      </c>
      <c r="G110" s="39" t="s">
        <v>810</v>
      </c>
      <c r="H110" s="1">
        <v>29</v>
      </c>
      <c r="I110" s="1">
        <v>26</v>
      </c>
      <c r="J110" s="1">
        <f t="shared" si="1"/>
        <v>55</v>
      </c>
      <c r="K110" s="1" t="s">
        <v>646</v>
      </c>
      <c r="L110" s="1" t="s">
        <v>645</v>
      </c>
      <c r="M110" s="1"/>
      <c r="N110" s="1"/>
      <c r="O110" s="1"/>
      <c r="P110" s="1"/>
      <c r="Q110" s="1"/>
      <c r="R110" s="1"/>
      <c r="S110" s="1"/>
      <c r="T110" s="1" t="s">
        <v>80</v>
      </c>
      <c r="U110" s="1"/>
      <c r="V110" s="1"/>
      <c r="W110" s="1" t="s">
        <v>136</v>
      </c>
      <c r="X110" s="1"/>
      <c r="Y110" s="1"/>
      <c r="Z110" s="1" t="s">
        <v>647</v>
      </c>
      <c r="AA110" s="1" t="s">
        <v>648</v>
      </c>
    </row>
    <row r="111" spans="1:27" ht="30">
      <c r="A111" s="29">
        <v>1</v>
      </c>
      <c r="B111" s="29">
        <v>1</v>
      </c>
      <c r="C111" s="5">
        <v>41970</v>
      </c>
      <c r="D111" s="13">
        <v>2009</v>
      </c>
      <c r="E111" s="1" t="s">
        <v>5</v>
      </c>
      <c r="F111" s="37" t="s">
        <v>168</v>
      </c>
      <c r="G111" s="39" t="s">
        <v>810</v>
      </c>
      <c r="H111" s="1">
        <v>40</v>
      </c>
      <c r="I111" s="1">
        <v>80</v>
      </c>
      <c r="J111" s="1">
        <f t="shared" si="1"/>
        <v>120</v>
      </c>
      <c r="K111" s="1">
        <v>1500</v>
      </c>
      <c r="L111" s="1" t="s">
        <v>652</v>
      </c>
      <c r="M111" s="1"/>
      <c r="N111" s="1"/>
      <c r="O111" s="1"/>
      <c r="P111" s="1"/>
      <c r="Q111" s="1"/>
      <c r="R111" s="1"/>
      <c r="S111" s="1"/>
      <c r="T111" s="1" t="s">
        <v>651</v>
      </c>
      <c r="U111" s="1" t="s">
        <v>81</v>
      </c>
      <c r="V111" s="1"/>
      <c r="W111" s="1" t="s">
        <v>118</v>
      </c>
      <c r="X111" s="1" t="s">
        <v>650</v>
      </c>
      <c r="Y111" s="1"/>
      <c r="Z111" s="1"/>
      <c r="AA111" s="1" t="s">
        <v>654</v>
      </c>
    </row>
    <row r="112" spans="1:27" ht="45">
      <c r="A112" s="29">
        <v>1</v>
      </c>
      <c r="B112" s="29">
        <v>1</v>
      </c>
      <c r="C112" s="5">
        <v>41977</v>
      </c>
      <c r="D112" s="13">
        <v>2009</v>
      </c>
      <c r="E112" s="1" t="s">
        <v>5</v>
      </c>
      <c r="F112" s="37" t="s">
        <v>168</v>
      </c>
      <c r="G112" s="39" t="s">
        <v>810</v>
      </c>
      <c r="H112" s="1">
        <v>48</v>
      </c>
      <c r="I112" s="1">
        <v>0</v>
      </c>
      <c r="J112" s="1">
        <f t="shared" si="1"/>
        <v>48</v>
      </c>
      <c r="K112" s="1" t="s">
        <v>649</v>
      </c>
      <c r="L112" s="1"/>
      <c r="M112" s="1"/>
      <c r="N112" s="1"/>
      <c r="O112" s="1"/>
      <c r="P112" s="1"/>
      <c r="Q112" s="1"/>
      <c r="R112" s="1"/>
      <c r="S112" s="1"/>
      <c r="T112" s="1" t="s">
        <v>771</v>
      </c>
      <c r="U112" s="1" t="s">
        <v>82</v>
      </c>
      <c r="V112" s="1"/>
      <c r="W112" s="1"/>
      <c r="X112" s="1"/>
      <c r="Y112" s="1"/>
      <c r="Z112" s="1"/>
      <c r="AA112" s="1" t="s">
        <v>653</v>
      </c>
    </row>
    <row r="113" spans="1:27" ht="30">
      <c r="A113" s="29">
        <v>1</v>
      </c>
      <c r="B113" s="29">
        <v>1</v>
      </c>
      <c r="C113" s="5">
        <v>41997</v>
      </c>
      <c r="D113" s="13">
        <v>2009</v>
      </c>
      <c r="E113" s="1" t="s">
        <v>7</v>
      </c>
      <c r="F113" s="37" t="s">
        <v>168</v>
      </c>
      <c r="G113" s="39" t="s">
        <v>810</v>
      </c>
      <c r="H113" s="16">
        <v>3</v>
      </c>
      <c r="I113" s="16">
        <v>24</v>
      </c>
      <c r="J113" s="1">
        <f t="shared" si="1"/>
        <v>27</v>
      </c>
      <c r="K113" s="16">
        <v>77</v>
      </c>
      <c r="L113" s="1"/>
      <c r="M113" s="1"/>
      <c r="N113" s="1"/>
      <c r="O113" s="1"/>
      <c r="Q113" s="1"/>
      <c r="R113" s="1"/>
      <c r="S113" s="1"/>
      <c r="T113" s="1" t="s">
        <v>392</v>
      </c>
      <c r="U113" s="1" t="s">
        <v>400</v>
      </c>
      <c r="V113" s="1"/>
      <c r="W113" s="1"/>
      <c r="AA113" s="4" t="s">
        <v>399</v>
      </c>
    </row>
    <row r="114" spans="1:27" ht="30">
      <c r="A114" s="29">
        <v>0</v>
      </c>
      <c r="B114" s="29">
        <v>1</v>
      </c>
      <c r="C114" s="5">
        <v>42000</v>
      </c>
      <c r="D114" s="13">
        <v>2009</v>
      </c>
      <c r="E114" s="1" t="s">
        <v>7</v>
      </c>
      <c r="F114" s="37" t="s">
        <v>168</v>
      </c>
      <c r="G114" s="39" t="s">
        <v>810</v>
      </c>
      <c r="H114" s="1">
        <v>5</v>
      </c>
      <c r="I114" s="1">
        <v>36</v>
      </c>
      <c r="J114" s="1">
        <f t="shared" si="1"/>
        <v>41</v>
      </c>
      <c r="K114" s="1" t="s">
        <v>395</v>
      </c>
      <c r="L114" s="1"/>
      <c r="M114" s="1"/>
      <c r="N114" s="1"/>
      <c r="O114" s="1"/>
      <c r="P114" s="1" t="s">
        <v>396</v>
      </c>
      <c r="Q114" s="1"/>
      <c r="R114" s="1"/>
      <c r="S114" s="1"/>
      <c r="T114" s="1"/>
      <c r="U114" s="1"/>
      <c r="V114" s="1"/>
      <c r="W114" s="1"/>
      <c r="X114" s="1" t="s">
        <v>393</v>
      </c>
      <c r="Y114" s="1" t="s">
        <v>394</v>
      </c>
      <c r="Z114" s="1" t="s">
        <v>398</v>
      </c>
      <c r="AA114" s="16" t="s">
        <v>397</v>
      </c>
    </row>
    <row r="115" spans="1:27">
      <c r="A115" s="29">
        <v>1</v>
      </c>
      <c r="B115" s="29">
        <v>1</v>
      </c>
      <c r="C115" s="5">
        <v>40182</v>
      </c>
      <c r="D115" s="13">
        <v>2010</v>
      </c>
      <c r="E115" s="1" t="s">
        <v>83</v>
      </c>
      <c r="F115" s="37" t="s">
        <v>168</v>
      </c>
      <c r="G115" s="39" t="s">
        <v>810</v>
      </c>
      <c r="H115" s="1">
        <v>18</v>
      </c>
      <c r="I115" s="1">
        <v>1</v>
      </c>
      <c r="J115" s="1">
        <f t="shared" si="1"/>
        <v>19</v>
      </c>
      <c r="K115" s="1">
        <v>29</v>
      </c>
      <c r="L115" s="1"/>
      <c r="M115" s="1"/>
      <c r="N115" s="1">
        <v>12</v>
      </c>
      <c r="O115" s="1"/>
      <c r="P115" s="1"/>
      <c r="Q115" s="1"/>
      <c r="R115" s="1"/>
      <c r="S115" s="1"/>
      <c r="T115" s="1" t="s">
        <v>656</v>
      </c>
      <c r="U115" s="1"/>
      <c r="V115" s="1"/>
      <c r="W115" s="1"/>
      <c r="X115" s="1" t="s">
        <v>657</v>
      </c>
      <c r="Y115" s="1"/>
      <c r="Z115" s="1"/>
      <c r="AA115" s="16" t="s">
        <v>658</v>
      </c>
    </row>
    <row r="116" spans="1:27">
      <c r="A116" s="29">
        <v>1</v>
      </c>
      <c r="B116" s="29">
        <v>1</v>
      </c>
      <c r="C116" s="5">
        <v>41669</v>
      </c>
      <c r="D116" s="13">
        <v>2010</v>
      </c>
      <c r="E116" s="1" t="s">
        <v>83</v>
      </c>
      <c r="F116" s="37" t="s">
        <v>168</v>
      </c>
      <c r="G116" s="39" t="s">
        <v>810</v>
      </c>
      <c r="H116" s="1">
        <v>10</v>
      </c>
      <c r="I116" s="1">
        <v>20</v>
      </c>
      <c r="J116" s="1">
        <f t="shared" si="1"/>
        <v>30</v>
      </c>
      <c r="K116" s="1">
        <v>70</v>
      </c>
      <c r="L116" s="1"/>
      <c r="M116" s="1"/>
      <c r="N116" s="1">
        <v>50</v>
      </c>
      <c r="O116" s="1"/>
      <c r="P116" s="1"/>
      <c r="Q116" s="1"/>
      <c r="R116" s="1"/>
      <c r="S116" s="1"/>
      <c r="T116" s="1" t="s">
        <v>24</v>
      </c>
      <c r="U116" s="1" t="s">
        <v>84</v>
      </c>
      <c r="V116" s="1"/>
      <c r="W116" s="1"/>
      <c r="X116" s="1" t="s">
        <v>655</v>
      </c>
      <c r="Y116" s="1"/>
      <c r="Z116" s="1"/>
      <c r="AA116" s="1" t="s">
        <v>659</v>
      </c>
    </row>
    <row r="117" spans="1:27" s="26" customFormat="1">
      <c r="A117" s="29" t="s">
        <v>768</v>
      </c>
      <c r="B117" s="29" t="s">
        <v>768</v>
      </c>
      <c r="C117" s="25">
        <v>41773</v>
      </c>
      <c r="D117" s="13">
        <v>2010</v>
      </c>
      <c r="E117" s="1" t="s">
        <v>5</v>
      </c>
      <c r="F117" s="37" t="s">
        <v>168</v>
      </c>
      <c r="G117" s="39" t="s">
        <v>810</v>
      </c>
      <c r="H117" s="16">
        <v>17</v>
      </c>
      <c r="I117" s="16">
        <v>0</v>
      </c>
      <c r="J117" s="1">
        <f t="shared" si="1"/>
        <v>17</v>
      </c>
      <c r="K117" s="16">
        <v>100</v>
      </c>
      <c r="L117" s="16"/>
      <c r="M117" s="16"/>
      <c r="N117" s="16"/>
      <c r="O117" s="16"/>
      <c r="P117" s="16"/>
      <c r="Q117" s="16"/>
      <c r="R117" s="16"/>
      <c r="S117" s="16"/>
      <c r="T117" s="16" t="s">
        <v>661</v>
      </c>
      <c r="U117" s="16" t="s">
        <v>86</v>
      </c>
      <c r="V117" s="16"/>
      <c r="W117" s="16" t="s">
        <v>118</v>
      </c>
      <c r="X117" s="16" t="s">
        <v>660</v>
      </c>
      <c r="Y117" s="16"/>
      <c r="Z117" s="16" t="s">
        <v>662</v>
      </c>
      <c r="AA117" s="16" t="s">
        <v>663</v>
      </c>
    </row>
    <row r="118" spans="1:27" ht="45">
      <c r="A118" s="29">
        <v>1</v>
      </c>
      <c r="B118" s="29">
        <v>1</v>
      </c>
      <c r="C118" s="5">
        <v>41787</v>
      </c>
      <c r="D118" s="13">
        <v>2010</v>
      </c>
      <c r="E118" s="1" t="s">
        <v>87</v>
      </c>
      <c r="F118" s="37" t="s">
        <v>168</v>
      </c>
      <c r="G118" s="39" t="s">
        <v>810</v>
      </c>
      <c r="H118" s="1">
        <v>21</v>
      </c>
      <c r="I118" s="1">
        <v>15</v>
      </c>
      <c r="J118" s="1">
        <f t="shared" si="1"/>
        <v>36</v>
      </c>
      <c r="K118" s="1" t="s">
        <v>79</v>
      </c>
      <c r="L118" s="1"/>
      <c r="M118" s="1"/>
      <c r="N118" s="1"/>
      <c r="O118" s="1"/>
      <c r="P118" s="1"/>
      <c r="Q118" s="1"/>
      <c r="R118" s="1"/>
      <c r="S118" s="1"/>
      <c r="T118" s="1" t="s">
        <v>664</v>
      </c>
      <c r="U118" s="16" t="s">
        <v>562</v>
      </c>
      <c r="V118" s="1"/>
      <c r="W118" s="1" t="s">
        <v>118</v>
      </c>
      <c r="X118" s="1" t="s">
        <v>88</v>
      </c>
      <c r="Y118" s="1"/>
      <c r="Z118" s="1"/>
      <c r="AA118" s="1" t="s">
        <v>665</v>
      </c>
    </row>
    <row r="119" spans="1:27">
      <c r="A119" s="29">
        <v>0</v>
      </c>
      <c r="B119" s="29">
        <v>0</v>
      </c>
      <c r="C119" s="5">
        <v>41798</v>
      </c>
      <c r="D119" s="13">
        <v>2010</v>
      </c>
      <c r="E119" s="1" t="s">
        <v>5</v>
      </c>
      <c r="F119" s="37" t="s">
        <v>168</v>
      </c>
      <c r="G119" s="39" t="s">
        <v>810</v>
      </c>
      <c r="H119" s="1">
        <v>12</v>
      </c>
      <c r="I119" s="1">
        <v>50</v>
      </c>
      <c r="J119" s="1">
        <f t="shared" si="1"/>
        <v>62</v>
      </c>
      <c r="K119" s="1">
        <v>62</v>
      </c>
      <c r="L119" s="1"/>
      <c r="M119" s="1"/>
      <c r="N119" s="1"/>
      <c r="O119" s="1"/>
      <c r="P119" s="1"/>
      <c r="Q119" s="1"/>
      <c r="R119" s="1"/>
      <c r="S119" s="1"/>
      <c r="T119" s="1" t="s">
        <v>85</v>
      </c>
      <c r="U119" s="1"/>
      <c r="V119" s="1" t="s">
        <v>484</v>
      </c>
      <c r="W119" s="1" t="s">
        <v>136</v>
      </c>
      <c r="X119" s="18" t="s">
        <v>666</v>
      </c>
      <c r="Y119" s="1"/>
      <c r="Z119" s="1"/>
      <c r="AA119" s="1" t="s">
        <v>667</v>
      </c>
    </row>
    <row r="120" spans="1:27" ht="30">
      <c r="A120" s="29">
        <v>1</v>
      </c>
      <c r="B120" s="29">
        <v>1</v>
      </c>
      <c r="C120" s="5">
        <v>41826</v>
      </c>
      <c r="D120" s="13">
        <v>2010</v>
      </c>
      <c r="E120" s="1" t="s">
        <v>5</v>
      </c>
      <c r="F120" s="37" t="s">
        <v>168</v>
      </c>
      <c r="G120" s="39" t="s">
        <v>810</v>
      </c>
      <c r="H120" s="1">
        <v>6</v>
      </c>
      <c r="I120" s="1">
        <v>7</v>
      </c>
      <c r="J120" s="1">
        <f t="shared" si="1"/>
        <v>13</v>
      </c>
      <c r="K120" s="1">
        <v>100</v>
      </c>
      <c r="L120" s="1"/>
      <c r="M120" s="1"/>
      <c r="N120" s="1"/>
      <c r="O120" s="1"/>
      <c r="P120" s="1"/>
      <c r="Q120" s="1"/>
      <c r="R120" s="1"/>
      <c r="S120" s="1"/>
      <c r="T120" s="1" t="s">
        <v>669</v>
      </c>
      <c r="U120" s="1"/>
      <c r="V120" s="1" t="s">
        <v>668</v>
      </c>
      <c r="W120" s="1" t="s">
        <v>118</v>
      </c>
      <c r="X120" s="1" t="s">
        <v>671</v>
      </c>
      <c r="Y120" s="1"/>
      <c r="Z120" s="1" t="s">
        <v>670</v>
      </c>
      <c r="AA120" s="1" t="s">
        <v>674</v>
      </c>
    </row>
    <row r="121" spans="1:27">
      <c r="A121" s="29">
        <v>0</v>
      </c>
      <c r="B121" s="29">
        <v>0</v>
      </c>
      <c r="C121" s="5">
        <v>41842</v>
      </c>
      <c r="D121" s="13">
        <v>2010</v>
      </c>
      <c r="E121" s="1" t="s">
        <v>90</v>
      </c>
      <c r="F121" s="37" t="s">
        <v>168</v>
      </c>
      <c r="G121" s="39" t="s">
        <v>810</v>
      </c>
      <c r="H121" s="1">
        <v>1</v>
      </c>
      <c r="I121" s="1">
        <v>10</v>
      </c>
      <c r="J121" s="1">
        <f t="shared" si="1"/>
        <v>11</v>
      </c>
      <c r="K121" s="1">
        <v>15</v>
      </c>
      <c r="L121" s="1"/>
      <c r="M121" s="1"/>
      <c r="N121" s="1"/>
      <c r="O121" s="1"/>
      <c r="P121" s="1"/>
      <c r="Q121" s="1"/>
      <c r="R121" s="1"/>
      <c r="S121" s="1"/>
      <c r="T121" s="1" t="s">
        <v>24</v>
      </c>
      <c r="U121" s="1"/>
      <c r="V121" s="1" t="s">
        <v>672</v>
      </c>
      <c r="W121" s="1"/>
      <c r="X121" s="1" t="s">
        <v>188</v>
      </c>
      <c r="Y121" s="1"/>
      <c r="Z121" s="1"/>
      <c r="AA121" s="1" t="s">
        <v>673</v>
      </c>
    </row>
    <row r="122" spans="1:27">
      <c r="A122" s="29">
        <v>0</v>
      </c>
      <c r="B122" s="29">
        <v>1</v>
      </c>
      <c r="C122" s="5">
        <v>41850</v>
      </c>
      <c r="D122" s="13">
        <v>2010</v>
      </c>
      <c r="E122" s="1" t="s">
        <v>6</v>
      </c>
      <c r="F122" s="37" t="s">
        <v>168</v>
      </c>
      <c r="G122" s="39" t="s">
        <v>810</v>
      </c>
      <c r="H122" s="1">
        <v>140</v>
      </c>
      <c r="I122" s="1">
        <v>0</v>
      </c>
      <c r="J122" s="1">
        <f t="shared" si="1"/>
        <v>140</v>
      </c>
      <c r="K122" s="1" t="s">
        <v>675</v>
      </c>
      <c r="L122" s="1"/>
      <c r="M122" s="1"/>
      <c r="N122" s="1"/>
      <c r="O122" s="1"/>
      <c r="P122" s="1"/>
      <c r="Q122" s="1"/>
      <c r="R122" s="1"/>
      <c r="S122" s="1"/>
      <c r="T122" s="1" t="s">
        <v>676</v>
      </c>
      <c r="U122" s="1" t="s">
        <v>562</v>
      </c>
      <c r="V122" s="1"/>
      <c r="W122" s="1"/>
      <c r="X122" s="1" t="s">
        <v>677</v>
      </c>
      <c r="Y122" s="1"/>
      <c r="Z122" s="1"/>
      <c r="AA122" s="1" t="s">
        <v>678</v>
      </c>
    </row>
    <row r="123" spans="1:27" ht="30">
      <c r="A123" s="29">
        <v>1</v>
      </c>
      <c r="B123" s="29">
        <v>1</v>
      </c>
      <c r="C123" s="5">
        <v>41861</v>
      </c>
      <c r="D123" s="13">
        <v>2010</v>
      </c>
      <c r="E123" s="1" t="s">
        <v>11</v>
      </c>
      <c r="F123" s="37" t="s">
        <v>168</v>
      </c>
      <c r="G123" s="39" t="s">
        <v>810</v>
      </c>
      <c r="H123" s="1">
        <v>10</v>
      </c>
      <c r="I123" s="1">
        <v>1</v>
      </c>
      <c r="J123" s="1">
        <f t="shared" si="1"/>
        <v>11</v>
      </c>
      <c r="K123" s="1">
        <v>88</v>
      </c>
      <c r="L123" s="1" t="s">
        <v>679</v>
      </c>
      <c r="M123" s="1"/>
      <c r="N123" s="1"/>
      <c r="O123" s="1"/>
      <c r="P123" s="1"/>
      <c r="Q123" s="1"/>
      <c r="R123" s="1"/>
      <c r="S123" s="1"/>
      <c r="T123" s="1" t="s">
        <v>680</v>
      </c>
      <c r="U123" s="1"/>
      <c r="V123" s="1"/>
      <c r="W123" s="1"/>
      <c r="X123" s="18" t="s">
        <v>681</v>
      </c>
      <c r="Y123" s="1"/>
      <c r="Z123" s="1" t="s">
        <v>682</v>
      </c>
      <c r="AA123" s="1" t="s">
        <v>683</v>
      </c>
    </row>
    <row r="124" spans="1:27">
      <c r="A124" s="29">
        <v>0</v>
      </c>
      <c r="B124" s="29">
        <v>0</v>
      </c>
      <c r="C124" s="5">
        <v>41938</v>
      </c>
      <c r="D124" s="13">
        <v>2010</v>
      </c>
      <c r="E124" s="1" t="s">
        <v>11</v>
      </c>
      <c r="F124" s="37" t="s">
        <v>168</v>
      </c>
      <c r="G124" s="39" t="s">
        <v>810</v>
      </c>
      <c r="H124" s="1">
        <v>15</v>
      </c>
      <c r="I124" s="1">
        <v>7</v>
      </c>
      <c r="J124" s="1">
        <f t="shared" si="1"/>
        <v>22</v>
      </c>
      <c r="K124" s="1">
        <v>66</v>
      </c>
      <c r="L124" s="1"/>
      <c r="M124" s="1"/>
      <c r="N124" s="1"/>
      <c r="O124" s="1"/>
      <c r="P124" s="1"/>
      <c r="Q124" s="1"/>
      <c r="R124" s="1"/>
      <c r="S124" s="1"/>
      <c r="T124" s="1" t="s">
        <v>686</v>
      </c>
      <c r="U124" s="1" t="s">
        <v>89</v>
      </c>
      <c r="V124" s="1" t="s">
        <v>684</v>
      </c>
      <c r="W124" s="1" t="s">
        <v>136</v>
      </c>
      <c r="X124" s="1" t="s">
        <v>685</v>
      </c>
      <c r="Y124" s="1"/>
      <c r="Z124" s="1"/>
      <c r="AA124" s="1" t="s">
        <v>687</v>
      </c>
    </row>
    <row r="125" spans="1:27">
      <c r="A125" s="29">
        <v>1</v>
      </c>
      <c r="B125" s="29">
        <v>1</v>
      </c>
      <c r="C125" s="5">
        <v>41943</v>
      </c>
      <c r="D125" s="13">
        <v>2010</v>
      </c>
      <c r="E125" s="1" t="s">
        <v>83</v>
      </c>
      <c r="F125" s="37" t="s">
        <v>168</v>
      </c>
      <c r="G125" s="39" t="s">
        <v>810</v>
      </c>
      <c r="H125" s="1">
        <v>62</v>
      </c>
      <c r="I125" s="1">
        <v>90</v>
      </c>
      <c r="J125" s="1">
        <f t="shared" si="1"/>
        <v>152</v>
      </c>
      <c r="K125" s="1">
        <v>200</v>
      </c>
      <c r="L125" s="1"/>
      <c r="M125" s="1"/>
      <c r="N125" s="1">
        <v>60</v>
      </c>
      <c r="O125" s="1"/>
      <c r="P125" s="1"/>
      <c r="Q125" s="1"/>
      <c r="R125" s="1"/>
      <c r="S125" s="1"/>
      <c r="T125" s="1" t="s">
        <v>690</v>
      </c>
      <c r="U125" s="1"/>
      <c r="V125" s="1" t="s">
        <v>688</v>
      </c>
      <c r="W125" s="1"/>
      <c r="X125" s="1" t="s">
        <v>689</v>
      </c>
      <c r="Y125" s="1"/>
      <c r="Z125" s="1"/>
      <c r="AA125" s="1" t="s">
        <v>691</v>
      </c>
    </row>
    <row r="126" spans="1:27" s="26" customFormat="1">
      <c r="A126" s="29">
        <v>1</v>
      </c>
      <c r="B126" s="29">
        <v>1</v>
      </c>
      <c r="C126" s="25">
        <v>41992</v>
      </c>
      <c r="D126" s="13">
        <v>2010</v>
      </c>
      <c r="E126" s="1" t="s">
        <v>5</v>
      </c>
      <c r="F126" s="37" t="s">
        <v>168</v>
      </c>
      <c r="G126" s="39" t="s">
        <v>810</v>
      </c>
      <c r="H126" s="16">
        <v>37</v>
      </c>
      <c r="I126" s="16">
        <v>0</v>
      </c>
      <c r="J126" s="1">
        <f t="shared" si="1"/>
        <v>37</v>
      </c>
      <c r="K126" s="16">
        <v>150</v>
      </c>
      <c r="L126" s="16"/>
      <c r="M126" s="16"/>
      <c r="N126" s="16"/>
      <c r="O126" s="16"/>
      <c r="P126" s="16"/>
      <c r="Q126" s="16"/>
      <c r="R126" s="16"/>
      <c r="S126" s="16"/>
      <c r="T126" s="16" t="s">
        <v>693</v>
      </c>
      <c r="U126" s="16"/>
      <c r="V126" s="16" t="s">
        <v>71</v>
      </c>
      <c r="W126" s="16" t="s">
        <v>118</v>
      </c>
      <c r="X126" s="16" t="s">
        <v>692</v>
      </c>
      <c r="Y126" s="16"/>
      <c r="Z126" s="16"/>
      <c r="AA126" s="16" t="s">
        <v>694</v>
      </c>
    </row>
    <row r="127" spans="1:27" s="26" customFormat="1" ht="30">
      <c r="A127" s="29">
        <v>1</v>
      </c>
      <c r="B127" s="29">
        <v>1</v>
      </c>
      <c r="C127" s="25">
        <v>42000</v>
      </c>
      <c r="D127" s="13">
        <v>2010</v>
      </c>
      <c r="E127" s="1" t="s">
        <v>64</v>
      </c>
      <c r="F127" s="37" t="s">
        <v>168</v>
      </c>
      <c r="G127" s="39" t="s">
        <v>810</v>
      </c>
      <c r="H127" s="16">
        <v>4</v>
      </c>
      <c r="I127" s="16">
        <v>1</v>
      </c>
      <c r="J127" s="1">
        <f t="shared" si="1"/>
        <v>5</v>
      </c>
      <c r="K127" s="16">
        <v>29</v>
      </c>
      <c r="L127" s="16"/>
      <c r="M127" s="16"/>
      <c r="N127" s="16">
        <v>12</v>
      </c>
      <c r="O127" s="16"/>
      <c r="P127" s="16"/>
      <c r="Q127" s="16"/>
      <c r="R127" s="16"/>
      <c r="S127" s="16"/>
      <c r="T127" s="16" t="s">
        <v>60</v>
      </c>
      <c r="U127" s="16" t="s">
        <v>696</v>
      </c>
      <c r="V127" s="16" t="s">
        <v>695</v>
      </c>
      <c r="W127" s="16"/>
      <c r="X127" s="16" t="s">
        <v>697</v>
      </c>
      <c r="Y127" s="16"/>
      <c r="Z127" s="16"/>
      <c r="AA127" s="16" t="s">
        <v>698</v>
      </c>
    </row>
    <row r="128" spans="1:27" ht="105">
      <c r="A128" s="29">
        <v>1</v>
      </c>
      <c r="B128" s="29">
        <v>1</v>
      </c>
      <c r="C128" s="5">
        <v>41667</v>
      </c>
      <c r="D128" s="13">
        <v>2011</v>
      </c>
      <c r="E128" s="1" t="s">
        <v>11</v>
      </c>
      <c r="F128" s="37" t="s">
        <v>168</v>
      </c>
      <c r="G128" s="39" t="s">
        <v>810</v>
      </c>
      <c r="H128" s="1">
        <v>20</v>
      </c>
      <c r="I128" s="1">
        <v>0</v>
      </c>
      <c r="J128" s="1">
        <f t="shared" si="1"/>
        <v>20</v>
      </c>
      <c r="K128" s="1">
        <v>469</v>
      </c>
      <c r="L128" s="21" t="s">
        <v>700</v>
      </c>
      <c r="M128" s="1"/>
      <c r="N128" s="1"/>
      <c r="O128" s="1"/>
      <c r="P128" s="1"/>
      <c r="Q128" s="1"/>
      <c r="R128" s="1"/>
      <c r="S128" s="1"/>
      <c r="T128" s="1" t="s">
        <v>703</v>
      </c>
      <c r="U128" s="1" t="s">
        <v>701</v>
      </c>
      <c r="V128" s="1"/>
      <c r="W128" s="1" t="s">
        <v>118</v>
      </c>
      <c r="X128" s="1" t="s">
        <v>699</v>
      </c>
      <c r="Y128" s="1" t="s">
        <v>780</v>
      </c>
      <c r="Z128" s="1" t="s">
        <v>702</v>
      </c>
      <c r="AA128" s="1" t="s">
        <v>781</v>
      </c>
    </row>
    <row r="129" spans="1:27">
      <c r="A129" s="29">
        <v>0</v>
      </c>
      <c r="B129" s="29">
        <v>1</v>
      </c>
      <c r="C129" s="5">
        <v>41750</v>
      </c>
      <c r="D129" s="13">
        <v>2011</v>
      </c>
      <c r="E129" s="1" t="s">
        <v>5</v>
      </c>
      <c r="F129" s="37" t="s">
        <v>168</v>
      </c>
      <c r="G129" s="39" t="s">
        <v>810</v>
      </c>
      <c r="H129" s="1">
        <v>33</v>
      </c>
      <c r="I129" s="1">
        <v>12</v>
      </c>
      <c r="J129" s="1">
        <f t="shared" si="1"/>
        <v>45</v>
      </c>
      <c r="K129" s="1">
        <v>100</v>
      </c>
      <c r="L129" s="1"/>
      <c r="M129" s="1"/>
      <c r="N129" s="1"/>
      <c r="O129" s="1"/>
      <c r="P129" s="1"/>
      <c r="Q129" s="1"/>
      <c r="R129" s="1"/>
      <c r="S129" s="1"/>
      <c r="T129" s="1" t="s">
        <v>704</v>
      </c>
      <c r="U129" s="1"/>
      <c r="V129" s="1"/>
      <c r="W129" s="1" t="s">
        <v>118</v>
      </c>
      <c r="X129" s="1" t="s">
        <v>705</v>
      </c>
      <c r="Y129" s="1"/>
      <c r="Z129" s="1"/>
      <c r="AA129" s="1" t="s">
        <v>706</v>
      </c>
    </row>
    <row r="130" spans="1:27">
      <c r="A130" s="29">
        <v>1</v>
      </c>
      <c r="B130" s="29">
        <v>1</v>
      </c>
      <c r="C130" s="5">
        <v>41759</v>
      </c>
      <c r="D130" s="13">
        <v>2011</v>
      </c>
      <c r="E130" s="1" t="s">
        <v>34</v>
      </c>
      <c r="F130" s="37" t="s">
        <v>168</v>
      </c>
      <c r="G130" s="39" t="s">
        <v>810</v>
      </c>
      <c r="H130" s="1">
        <v>22</v>
      </c>
      <c r="I130" s="1">
        <v>0</v>
      </c>
      <c r="J130" s="1">
        <f t="shared" ref="J130:J148" si="2">SUM(H130+I130)</f>
        <v>22</v>
      </c>
      <c r="K130" s="1">
        <v>26</v>
      </c>
      <c r="L130" s="1"/>
      <c r="M130" s="1"/>
      <c r="N130" s="1"/>
      <c r="O130" s="1"/>
      <c r="P130" s="1"/>
      <c r="Q130" s="1"/>
      <c r="R130" s="1"/>
      <c r="S130" s="1"/>
      <c r="T130" s="1" t="s">
        <v>92</v>
      </c>
      <c r="U130" s="4" t="s">
        <v>707</v>
      </c>
      <c r="V130" s="1"/>
      <c r="W130" s="1"/>
      <c r="X130" s="1" t="s">
        <v>538</v>
      </c>
      <c r="Y130" s="1"/>
      <c r="Z130" s="1"/>
      <c r="AA130" s="1" t="s">
        <v>708</v>
      </c>
    </row>
    <row r="131" spans="1:27">
      <c r="A131" s="29">
        <v>0</v>
      </c>
      <c r="B131" s="29">
        <v>1</v>
      </c>
      <c r="C131" s="5">
        <v>41796</v>
      </c>
      <c r="D131" s="13">
        <v>2011</v>
      </c>
      <c r="E131" s="1" t="s">
        <v>11</v>
      </c>
      <c r="F131" s="37" t="s">
        <v>168</v>
      </c>
      <c r="G131" s="39" t="s">
        <v>810</v>
      </c>
      <c r="H131" s="1">
        <v>29</v>
      </c>
      <c r="I131" s="1">
        <v>3</v>
      </c>
      <c r="J131" s="1">
        <f t="shared" si="2"/>
        <v>32</v>
      </c>
      <c r="K131" s="1" t="s">
        <v>711</v>
      </c>
      <c r="L131" s="1"/>
      <c r="M131" s="1"/>
      <c r="N131" s="1"/>
      <c r="O131" s="1"/>
      <c r="P131" s="1"/>
      <c r="Q131" s="1"/>
      <c r="R131" s="1"/>
      <c r="S131" s="1"/>
      <c r="T131" s="1" t="s">
        <v>93</v>
      </c>
      <c r="U131" s="16" t="s">
        <v>562</v>
      </c>
      <c r="V131" s="1"/>
      <c r="W131" s="1"/>
      <c r="X131" s="1" t="s">
        <v>709</v>
      </c>
      <c r="Y131" s="1"/>
      <c r="Z131" s="1"/>
      <c r="AA131" s="1" t="s">
        <v>713</v>
      </c>
    </row>
    <row r="132" spans="1:27">
      <c r="A132" s="29" t="s">
        <v>768</v>
      </c>
      <c r="B132" s="29" t="s">
        <v>768</v>
      </c>
      <c r="C132" s="5">
        <v>40701</v>
      </c>
      <c r="D132" s="13">
        <v>2011</v>
      </c>
      <c r="E132" s="1" t="s">
        <v>11</v>
      </c>
      <c r="F132" s="37" t="s">
        <v>168</v>
      </c>
      <c r="G132" s="39" t="s">
        <v>810</v>
      </c>
      <c r="H132" s="1">
        <v>4</v>
      </c>
      <c r="I132" s="1">
        <v>9</v>
      </c>
      <c r="J132" s="1">
        <f t="shared" si="2"/>
        <v>13</v>
      </c>
      <c r="K132" s="1">
        <v>48</v>
      </c>
      <c r="L132" s="1"/>
      <c r="M132" s="1"/>
      <c r="N132" s="1"/>
      <c r="O132" s="1"/>
      <c r="P132" s="1"/>
      <c r="Q132" s="1"/>
      <c r="R132" s="1"/>
      <c r="S132" s="1"/>
      <c r="T132" s="1" t="s">
        <v>712</v>
      </c>
      <c r="U132" s="1"/>
      <c r="V132" s="1"/>
      <c r="W132" s="1"/>
      <c r="X132" s="1" t="s">
        <v>710</v>
      </c>
      <c r="Y132" s="1"/>
      <c r="Z132" s="1"/>
      <c r="AA132" s="1" t="s">
        <v>713</v>
      </c>
    </row>
    <row r="133" spans="1:27">
      <c r="A133" s="29">
        <v>0</v>
      </c>
      <c r="B133" s="29">
        <v>0</v>
      </c>
      <c r="C133" s="5">
        <v>40720</v>
      </c>
      <c r="D133" s="13">
        <v>2011</v>
      </c>
      <c r="E133" s="1" t="s">
        <v>5</v>
      </c>
      <c r="F133" s="37" t="s">
        <v>168</v>
      </c>
      <c r="G133" s="39" t="s">
        <v>810</v>
      </c>
      <c r="H133" s="1">
        <v>1</v>
      </c>
      <c r="I133" s="1">
        <v>0</v>
      </c>
      <c r="J133" s="1">
        <f t="shared" si="2"/>
        <v>1</v>
      </c>
      <c r="K133" s="1">
        <v>40</v>
      </c>
      <c r="L133" s="1"/>
      <c r="M133" s="1"/>
      <c r="N133" s="1"/>
      <c r="O133" s="1"/>
      <c r="P133" s="1"/>
      <c r="Q133" s="1"/>
      <c r="R133" s="1"/>
      <c r="S133" s="1"/>
      <c r="T133" s="1" t="s">
        <v>27</v>
      </c>
      <c r="U133" s="1"/>
      <c r="V133" s="1" t="s">
        <v>715</v>
      </c>
      <c r="W133" s="1"/>
      <c r="X133" s="1" t="s">
        <v>714</v>
      </c>
      <c r="Y133" s="1"/>
      <c r="Z133" s="1"/>
      <c r="AA133" s="1" t="s">
        <v>716</v>
      </c>
    </row>
    <row r="134" spans="1:27">
      <c r="A134" s="29">
        <v>1</v>
      </c>
      <c r="B134" s="29">
        <v>1</v>
      </c>
      <c r="C134" s="5">
        <v>41827</v>
      </c>
      <c r="D134" s="13">
        <v>2011</v>
      </c>
      <c r="E134" s="1" t="s">
        <v>5</v>
      </c>
      <c r="F134" s="37" t="s">
        <v>168</v>
      </c>
      <c r="G134" s="39" t="s">
        <v>810</v>
      </c>
      <c r="H134" s="1">
        <v>12</v>
      </c>
      <c r="I134" s="1">
        <v>20</v>
      </c>
      <c r="J134" s="1">
        <f t="shared" si="2"/>
        <v>32</v>
      </c>
      <c r="K134" s="1">
        <v>100</v>
      </c>
      <c r="L134" s="18" t="s">
        <v>719</v>
      </c>
      <c r="M134" s="1"/>
      <c r="N134" s="1"/>
      <c r="O134" s="1"/>
      <c r="P134" s="1"/>
      <c r="Q134" s="1"/>
      <c r="R134" s="1"/>
      <c r="S134" s="1"/>
      <c r="T134" s="1" t="s">
        <v>718</v>
      </c>
      <c r="U134" s="1"/>
      <c r="V134" s="1"/>
      <c r="W134" s="1" t="s">
        <v>118</v>
      </c>
      <c r="X134" s="18" t="s">
        <v>717</v>
      </c>
      <c r="Y134" s="1"/>
      <c r="Z134" s="1"/>
      <c r="AA134" s="1" t="s">
        <v>720</v>
      </c>
    </row>
    <row r="135" spans="1:27">
      <c r="A135" s="29">
        <v>1</v>
      </c>
      <c r="B135" s="29">
        <v>1</v>
      </c>
      <c r="C135" s="5">
        <v>41849</v>
      </c>
      <c r="D135" s="13">
        <v>2011</v>
      </c>
      <c r="E135" s="1" t="s">
        <v>6</v>
      </c>
      <c r="F135" s="37" t="s">
        <v>168</v>
      </c>
      <c r="G135" s="39" t="s">
        <v>810</v>
      </c>
      <c r="H135" s="1">
        <v>0</v>
      </c>
      <c r="I135" s="1">
        <v>100</v>
      </c>
      <c r="J135" s="1">
        <f t="shared" si="2"/>
        <v>100</v>
      </c>
      <c r="K135" s="1">
        <v>220</v>
      </c>
      <c r="L135" s="1"/>
      <c r="M135" s="1"/>
      <c r="N135" s="1"/>
      <c r="O135" s="1"/>
      <c r="P135" s="1"/>
      <c r="Q135" s="1"/>
      <c r="R135" s="1"/>
      <c r="S135" s="1"/>
      <c r="T135" s="1" t="s">
        <v>772</v>
      </c>
      <c r="U135" s="1"/>
      <c r="V135" s="1"/>
      <c r="W135" s="1"/>
      <c r="X135" s="18" t="s">
        <v>721</v>
      </c>
      <c r="Y135" s="1"/>
      <c r="Z135" s="1"/>
      <c r="AA135" s="1" t="s">
        <v>722</v>
      </c>
    </row>
    <row r="136" spans="1:27">
      <c r="A136" s="29">
        <v>1</v>
      </c>
      <c r="B136" s="29">
        <v>1</v>
      </c>
      <c r="C136" s="5">
        <v>41850</v>
      </c>
      <c r="D136" s="13">
        <v>2011</v>
      </c>
      <c r="E136" s="1" t="s">
        <v>5</v>
      </c>
      <c r="F136" s="37" t="s">
        <v>168</v>
      </c>
      <c r="G136" s="39" t="s">
        <v>810</v>
      </c>
      <c r="H136" s="1">
        <v>6</v>
      </c>
      <c r="I136" s="1">
        <v>75</v>
      </c>
      <c r="J136" s="1">
        <f t="shared" si="2"/>
        <v>81</v>
      </c>
      <c r="K136" s="1">
        <v>100</v>
      </c>
      <c r="L136" s="1"/>
      <c r="M136" s="1"/>
      <c r="N136" s="1"/>
      <c r="O136" s="1"/>
      <c r="P136" s="1"/>
      <c r="Q136" s="1"/>
      <c r="R136" s="1"/>
      <c r="S136" s="1"/>
      <c r="T136" s="1" t="s">
        <v>723</v>
      </c>
      <c r="U136" s="1"/>
      <c r="V136" s="1"/>
      <c r="W136" s="1" t="s">
        <v>118</v>
      </c>
      <c r="X136" s="1" t="s">
        <v>724</v>
      </c>
      <c r="Y136" s="1"/>
      <c r="Z136" s="1" t="s">
        <v>725</v>
      </c>
      <c r="AA136" s="1" t="s">
        <v>726</v>
      </c>
    </row>
    <row r="137" spans="1:27" ht="30">
      <c r="A137" s="29">
        <v>1</v>
      </c>
      <c r="B137" s="29">
        <v>1</v>
      </c>
      <c r="C137" s="5">
        <v>41872</v>
      </c>
      <c r="D137" s="13">
        <v>2011</v>
      </c>
      <c r="E137" s="1" t="s">
        <v>7</v>
      </c>
      <c r="F137" s="37" t="s">
        <v>168</v>
      </c>
      <c r="G137" s="39" t="s">
        <v>810</v>
      </c>
      <c r="H137" s="1">
        <v>3</v>
      </c>
      <c r="I137" s="1">
        <v>1</v>
      </c>
      <c r="J137" s="1">
        <f t="shared" si="2"/>
        <v>4</v>
      </c>
      <c r="K137" s="1">
        <v>75</v>
      </c>
      <c r="L137" s="18" t="s">
        <v>402</v>
      </c>
      <c r="M137" s="1"/>
      <c r="N137" s="1"/>
      <c r="O137" s="1"/>
      <c r="P137" s="1" t="s">
        <v>405</v>
      </c>
      <c r="Q137" s="1"/>
      <c r="R137" s="1"/>
      <c r="S137" s="1"/>
      <c r="T137" s="1" t="s">
        <v>25</v>
      </c>
      <c r="U137" s="1" t="s">
        <v>406</v>
      </c>
      <c r="V137" s="1" t="s">
        <v>401</v>
      </c>
      <c r="W137" s="1"/>
      <c r="X137" s="1" t="s">
        <v>403</v>
      </c>
      <c r="Y137" s="1"/>
      <c r="Z137" s="1" t="s">
        <v>404</v>
      </c>
      <c r="AA137" s="1" t="s">
        <v>407</v>
      </c>
    </row>
    <row r="138" spans="1:27" ht="75">
      <c r="A138" s="29">
        <v>1</v>
      </c>
      <c r="B138" s="29">
        <v>1</v>
      </c>
      <c r="C138" s="5">
        <v>41879</v>
      </c>
      <c r="D138" s="13">
        <v>2011</v>
      </c>
      <c r="E138" s="1" t="s">
        <v>11</v>
      </c>
      <c r="F138" s="37" t="s">
        <v>168</v>
      </c>
      <c r="G138" s="39" t="s">
        <v>810</v>
      </c>
      <c r="H138" s="1">
        <v>12</v>
      </c>
      <c r="I138" s="1">
        <v>0</v>
      </c>
      <c r="J138" s="1">
        <f t="shared" si="2"/>
        <v>12</v>
      </c>
      <c r="K138" s="1">
        <v>105</v>
      </c>
      <c r="L138" s="1" t="s">
        <v>727</v>
      </c>
      <c r="M138" s="1"/>
      <c r="N138" s="1">
        <v>40</v>
      </c>
      <c r="O138" s="1"/>
      <c r="P138" s="1"/>
      <c r="Q138" s="1"/>
      <c r="R138" s="1"/>
      <c r="S138" s="1"/>
      <c r="T138" s="1" t="s">
        <v>782</v>
      </c>
      <c r="U138" s="1" t="s">
        <v>562</v>
      </c>
      <c r="V138" s="1"/>
      <c r="W138" s="1" t="s">
        <v>118</v>
      </c>
      <c r="X138" s="1" t="s">
        <v>728</v>
      </c>
      <c r="Y138" s="1"/>
      <c r="Z138" s="1"/>
      <c r="AA138" s="1" t="s">
        <v>783</v>
      </c>
    </row>
    <row r="139" spans="1:27" ht="30">
      <c r="A139" s="29">
        <v>1</v>
      </c>
      <c r="B139" s="29">
        <v>1</v>
      </c>
      <c r="C139" s="5">
        <v>41892</v>
      </c>
      <c r="D139" s="13">
        <v>2011</v>
      </c>
      <c r="E139" s="1" t="s">
        <v>54</v>
      </c>
      <c r="F139" s="37" t="s">
        <v>168</v>
      </c>
      <c r="G139" s="39" t="s">
        <v>810</v>
      </c>
      <c r="H139" s="1">
        <v>12</v>
      </c>
      <c r="I139" s="1">
        <v>3</v>
      </c>
      <c r="J139" s="1">
        <f t="shared" si="2"/>
        <v>15</v>
      </c>
      <c r="K139" s="1">
        <v>50</v>
      </c>
      <c r="L139" s="1"/>
      <c r="M139" s="1"/>
      <c r="N139" s="1"/>
      <c r="O139" s="1"/>
      <c r="P139" s="1"/>
      <c r="Q139" s="1"/>
      <c r="R139" s="1"/>
      <c r="S139" s="1"/>
      <c r="T139" s="1" t="s">
        <v>729</v>
      </c>
      <c r="U139" s="1" t="s">
        <v>731</v>
      </c>
      <c r="V139" s="1"/>
      <c r="W139" s="1" t="s">
        <v>136</v>
      </c>
      <c r="X139" s="1" t="s">
        <v>730</v>
      </c>
      <c r="Y139" s="1"/>
      <c r="Z139" s="1"/>
      <c r="AA139" s="1" t="s">
        <v>732</v>
      </c>
    </row>
    <row r="140" spans="1:27" ht="45">
      <c r="A140" s="29">
        <v>1</v>
      </c>
      <c r="B140" s="29">
        <v>1</v>
      </c>
      <c r="C140" s="5">
        <v>41893</v>
      </c>
      <c r="D140" s="13">
        <v>2011</v>
      </c>
      <c r="E140" s="1" t="s">
        <v>16</v>
      </c>
      <c r="F140" s="37" t="s">
        <v>168</v>
      </c>
      <c r="G140" s="39" t="s">
        <v>810</v>
      </c>
      <c r="H140" s="1">
        <v>203</v>
      </c>
      <c r="I140" s="1">
        <v>1370</v>
      </c>
      <c r="J140" s="1">
        <f t="shared" si="2"/>
        <v>1573</v>
      </c>
      <c r="K140" s="1">
        <v>2470</v>
      </c>
      <c r="L140" s="1" t="s">
        <v>733</v>
      </c>
      <c r="M140" s="1">
        <v>44</v>
      </c>
      <c r="N140" s="1">
        <v>690</v>
      </c>
      <c r="O140" s="1"/>
      <c r="P140" s="1"/>
      <c r="Q140" s="1"/>
      <c r="R140" s="1"/>
      <c r="S140" s="1"/>
      <c r="T140" s="1" t="s">
        <v>94</v>
      </c>
      <c r="V140" s="1" t="s">
        <v>734</v>
      </c>
      <c r="W140" s="1" t="s">
        <v>118</v>
      </c>
      <c r="X140" s="1" t="s">
        <v>735</v>
      </c>
      <c r="Y140" s="1"/>
      <c r="Z140" s="1"/>
      <c r="AA140" s="1" t="s">
        <v>784</v>
      </c>
    </row>
    <row r="141" spans="1:27" ht="31.5">
      <c r="A141" s="29">
        <v>0</v>
      </c>
      <c r="B141" s="29">
        <v>1</v>
      </c>
      <c r="C141" s="5">
        <v>41897</v>
      </c>
      <c r="D141" s="13">
        <v>2011</v>
      </c>
      <c r="E141" s="1" t="s">
        <v>95</v>
      </c>
      <c r="F141" s="37" t="s">
        <v>115</v>
      </c>
      <c r="G141" s="39" t="s">
        <v>810</v>
      </c>
      <c r="H141" s="1">
        <v>2</v>
      </c>
      <c r="I141" s="1">
        <v>0</v>
      </c>
      <c r="J141" s="1">
        <f t="shared" si="2"/>
        <v>2</v>
      </c>
      <c r="K141" s="1">
        <v>262</v>
      </c>
      <c r="L141" s="1" t="s">
        <v>737</v>
      </c>
      <c r="M141" s="1">
        <v>17</v>
      </c>
      <c r="N141" s="1">
        <v>746</v>
      </c>
      <c r="O141" s="1"/>
      <c r="P141" s="1"/>
      <c r="Q141" s="1"/>
      <c r="R141" s="1"/>
      <c r="S141" s="1"/>
      <c r="T141" s="1" t="s">
        <v>736</v>
      </c>
      <c r="U141" s="1" t="s">
        <v>739</v>
      </c>
      <c r="V141" s="1"/>
      <c r="W141" s="1"/>
      <c r="X141" s="1"/>
      <c r="Y141" s="1" t="s">
        <v>738</v>
      </c>
      <c r="Z141" s="1"/>
      <c r="AA141" s="10" t="s">
        <v>740</v>
      </c>
    </row>
    <row r="142" spans="1:27">
      <c r="A142" s="29">
        <v>0</v>
      </c>
      <c r="B142" s="29">
        <v>0</v>
      </c>
      <c r="C142" s="5">
        <v>41906</v>
      </c>
      <c r="D142" s="13">
        <v>2011</v>
      </c>
      <c r="E142" s="1" t="s">
        <v>11</v>
      </c>
      <c r="F142" s="37" t="s">
        <v>168</v>
      </c>
      <c r="G142" s="39" t="s">
        <v>810</v>
      </c>
      <c r="H142" s="1">
        <v>13</v>
      </c>
      <c r="I142" s="1">
        <v>15</v>
      </c>
      <c r="J142" s="1">
        <f t="shared" si="2"/>
        <v>28</v>
      </c>
      <c r="K142" s="1">
        <v>42</v>
      </c>
      <c r="L142" s="1"/>
      <c r="M142" s="1"/>
      <c r="N142" s="1"/>
      <c r="O142" s="1"/>
      <c r="P142" s="1"/>
      <c r="Q142" s="1"/>
      <c r="R142" s="1"/>
      <c r="S142" s="1"/>
      <c r="T142" s="1" t="s">
        <v>26</v>
      </c>
      <c r="U142" s="1"/>
      <c r="V142" s="1" t="s">
        <v>742</v>
      </c>
      <c r="W142" s="1"/>
      <c r="X142" s="1" t="s">
        <v>741</v>
      </c>
      <c r="Y142" s="1"/>
      <c r="Z142" s="1"/>
      <c r="AA142" s="1" t="s">
        <v>743</v>
      </c>
    </row>
    <row r="143" spans="1:27" ht="45">
      <c r="A143" s="29">
        <v>0</v>
      </c>
      <c r="B143" s="29">
        <v>1</v>
      </c>
      <c r="C143" s="5">
        <v>41911</v>
      </c>
      <c r="D143" s="13">
        <v>2011</v>
      </c>
      <c r="E143" s="1" t="s">
        <v>11</v>
      </c>
      <c r="F143" s="37" t="s">
        <v>168</v>
      </c>
      <c r="G143" s="39" t="s">
        <v>810</v>
      </c>
      <c r="H143" s="1">
        <v>8</v>
      </c>
      <c r="I143" s="1">
        <v>0</v>
      </c>
      <c r="J143" s="1">
        <f t="shared" si="2"/>
        <v>8</v>
      </c>
      <c r="K143" s="1">
        <v>500</v>
      </c>
      <c r="L143" s="18" t="s">
        <v>744</v>
      </c>
      <c r="M143" s="1"/>
      <c r="N143" s="1"/>
      <c r="O143" s="1"/>
      <c r="P143" s="1"/>
      <c r="Q143" s="1"/>
      <c r="R143" s="1"/>
      <c r="S143" s="1"/>
      <c r="T143" s="1" t="s">
        <v>745</v>
      </c>
      <c r="U143" s="1"/>
      <c r="V143" s="1"/>
      <c r="W143" s="1"/>
      <c r="X143" s="1" t="s">
        <v>746</v>
      </c>
      <c r="Y143" s="1"/>
      <c r="Z143" s="1"/>
      <c r="AA143" s="1" t="s">
        <v>747</v>
      </c>
    </row>
    <row r="144" spans="1:27">
      <c r="A144" s="29" t="s">
        <v>768</v>
      </c>
      <c r="B144" s="29" t="s">
        <v>768</v>
      </c>
      <c r="C144" s="5">
        <v>41946</v>
      </c>
      <c r="D144" s="13">
        <v>2011</v>
      </c>
      <c r="E144" s="1" t="s">
        <v>34</v>
      </c>
      <c r="F144" s="37" t="s">
        <v>168</v>
      </c>
      <c r="G144" s="39" t="s">
        <v>810</v>
      </c>
      <c r="H144" s="1">
        <v>1</v>
      </c>
      <c r="I144" s="1">
        <v>0</v>
      </c>
      <c r="J144" s="1">
        <f t="shared" si="2"/>
        <v>1</v>
      </c>
      <c r="K144" s="1">
        <v>1230</v>
      </c>
      <c r="L144" s="1"/>
      <c r="M144" s="1"/>
      <c r="N144" s="1"/>
      <c r="O144" s="1"/>
      <c r="P144" s="1"/>
      <c r="Q144" s="1"/>
      <c r="R144" s="1"/>
      <c r="S144" s="1"/>
      <c r="T144" s="1" t="s">
        <v>25</v>
      </c>
      <c r="U144" s="1"/>
      <c r="V144" s="1"/>
      <c r="W144" s="1"/>
      <c r="X144" s="1" t="s">
        <v>445</v>
      </c>
      <c r="Y144" s="1"/>
      <c r="Z144" s="1" t="s">
        <v>748</v>
      </c>
      <c r="AA144" s="1" t="s">
        <v>755</v>
      </c>
    </row>
    <row r="145" spans="1:27" ht="30">
      <c r="A145" s="29">
        <v>1</v>
      </c>
      <c r="B145" s="29">
        <v>1</v>
      </c>
      <c r="C145" s="5">
        <v>40926</v>
      </c>
      <c r="D145" s="13">
        <v>2012</v>
      </c>
      <c r="E145" s="1" t="s">
        <v>54</v>
      </c>
      <c r="F145" s="37" t="s">
        <v>168</v>
      </c>
      <c r="G145" s="39" t="s">
        <v>810</v>
      </c>
      <c r="H145" s="1">
        <v>4</v>
      </c>
      <c r="I145" s="1">
        <v>3</v>
      </c>
      <c r="J145" s="1">
        <f t="shared" si="2"/>
        <v>7</v>
      </c>
      <c r="K145" s="1"/>
      <c r="L145" s="19" t="s">
        <v>321</v>
      </c>
      <c r="M145" s="1"/>
      <c r="N145" s="1"/>
      <c r="O145" s="1"/>
      <c r="P145" s="1"/>
      <c r="Q145" s="1"/>
      <c r="R145" s="1"/>
      <c r="S145" s="1"/>
      <c r="T145" s="1" t="s">
        <v>322</v>
      </c>
      <c r="U145" s="1" t="s">
        <v>324</v>
      </c>
      <c r="V145" s="1"/>
      <c r="W145" s="1"/>
      <c r="X145" s="1" t="s">
        <v>323</v>
      </c>
      <c r="Y145" s="1"/>
      <c r="Z145" s="1"/>
      <c r="AA145" s="1" t="s">
        <v>793</v>
      </c>
    </row>
    <row r="146" spans="1:27" ht="30">
      <c r="A146" s="29">
        <v>0</v>
      </c>
      <c r="B146" s="29">
        <v>1</v>
      </c>
      <c r="C146" s="5">
        <v>41673</v>
      </c>
      <c r="D146" s="13">
        <v>2012</v>
      </c>
      <c r="E146" s="1" t="s">
        <v>96</v>
      </c>
      <c r="F146" s="37" t="s">
        <v>168</v>
      </c>
      <c r="G146" s="39" t="s">
        <v>810</v>
      </c>
      <c r="H146" s="1">
        <v>0</v>
      </c>
      <c r="I146" s="1">
        <v>110</v>
      </c>
      <c r="J146" s="1">
        <f t="shared" si="2"/>
        <v>110</v>
      </c>
      <c r="K146" s="1">
        <v>362</v>
      </c>
      <c r="L146" s="18" t="s">
        <v>749</v>
      </c>
      <c r="M146" s="1">
        <v>22</v>
      </c>
      <c r="N146" s="1"/>
      <c r="O146" s="1"/>
      <c r="P146" s="1" t="s">
        <v>751</v>
      </c>
      <c r="Q146" s="1"/>
      <c r="R146" s="1"/>
      <c r="S146" s="1"/>
      <c r="T146" s="1" t="s">
        <v>750</v>
      </c>
      <c r="U146" s="1" t="s">
        <v>97</v>
      </c>
      <c r="V146" s="1"/>
      <c r="W146" s="1"/>
      <c r="X146" s="1" t="s">
        <v>752</v>
      </c>
      <c r="Y146" s="1"/>
      <c r="Z146" s="1" t="s">
        <v>753</v>
      </c>
      <c r="AA146" s="1" t="s">
        <v>754</v>
      </c>
    </row>
    <row r="147" spans="1:27" ht="60">
      <c r="A147" s="29">
        <v>1</v>
      </c>
      <c r="B147" s="29">
        <v>1</v>
      </c>
      <c r="C147" s="5">
        <v>41711</v>
      </c>
      <c r="D147" s="13">
        <v>2012</v>
      </c>
      <c r="E147" s="1" t="s">
        <v>5</v>
      </c>
      <c r="F147" s="37" t="s">
        <v>168</v>
      </c>
      <c r="G147" s="39" t="s">
        <v>810</v>
      </c>
      <c r="H147" s="1">
        <v>147</v>
      </c>
      <c r="I147" s="1">
        <v>0</v>
      </c>
      <c r="J147" s="1">
        <f t="shared" si="2"/>
        <v>147</v>
      </c>
      <c r="K147" s="1">
        <v>200</v>
      </c>
      <c r="L147" s="18" t="s">
        <v>756</v>
      </c>
      <c r="M147" s="1"/>
      <c r="N147" s="1"/>
      <c r="O147" s="1"/>
      <c r="P147" s="1"/>
      <c r="Q147" s="1"/>
      <c r="R147" s="1"/>
      <c r="S147" s="1"/>
      <c r="T147" s="1" t="s">
        <v>757</v>
      </c>
      <c r="U147" s="1"/>
      <c r="V147" s="1"/>
      <c r="W147" s="1" t="s">
        <v>118</v>
      </c>
      <c r="X147" s="1" t="s">
        <v>220</v>
      </c>
      <c r="Y147" s="1"/>
      <c r="Z147" s="1"/>
      <c r="AA147" s="1" t="s">
        <v>758</v>
      </c>
    </row>
    <row r="148" spans="1:27">
      <c r="A148" s="29" t="s">
        <v>768</v>
      </c>
      <c r="B148" s="29" t="s">
        <v>768</v>
      </c>
      <c r="C148" s="5">
        <v>41720</v>
      </c>
      <c r="D148" s="13">
        <v>2012</v>
      </c>
      <c r="E148" s="1" t="s">
        <v>50</v>
      </c>
      <c r="F148" s="37" t="s">
        <v>168</v>
      </c>
      <c r="G148" s="39" t="s">
        <v>810</v>
      </c>
      <c r="H148" s="1">
        <v>10</v>
      </c>
      <c r="I148" s="1">
        <v>3</v>
      </c>
      <c r="J148" s="1">
        <f t="shared" si="2"/>
        <v>13</v>
      </c>
      <c r="K148" s="1">
        <v>85</v>
      </c>
      <c r="L148" s="1"/>
      <c r="M148" s="1"/>
      <c r="N148" s="1"/>
      <c r="O148" s="1"/>
      <c r="P148" s="1"/>
      <c r="Q148" s="1"/>
      <c r="R148" s="1"/>
      <c r="S148" s="1"/>
      <c r="T148" s="1" t="s">
        <v>759</v>
      </c>
      <c r="U148" s="1"/>
      <c r="V148" s="1"/>
      <c r="W148" s="1"/>
      <c r="X148" s="1" t="s">
        <v>760</v>
      </c>
      <c r="Y148" s="1"/>
      <c r="Z148" s="1"/>
      <c r="AA148" s="1" t="s">
        <v>761</v>
      </c>
    </row>
    <row r="149" spans="1:27">
      <c r="A149" s="31" t="s">
        <v>774</v>
      </c>
      <c r="B149" s="31" t="s">
        <v>774</v>
      </c>
      <c r="H149" s="4">
        <f>SUM(H2:H148)</f>
        <v>7108</v>
      </c>
      <c r="I149" s="4">
        <f>SUM(I2:I148)</f>
        <v>8655</v>
      </c>
      <c r="J149" s="16">
        <f>SUM(J2:J148)</f>
        <v>15763</v>
      </c>
    </row>
    <row r="150" spans="1:27">
      <c r="A150" s="4">
        <f>SUM(A2:A148)</f>
        <v>75</v>
      </c>
      <c r="B150" s="4">
        <f>SUM(B2:B148)</f>
        <v>108</v>
      </c>
      <c r="H150" s="31" t="s">
        <v>819</v>
      </c>
      <c r="I150" s="31" t="s">
        <v>807</v>
      </c>
      <c r="J150" s="31" t="s">
        <v>808</v>
      </c>
    </row>
    <row r="151" spans="1:27" s="31" customFormat="1">
      <c r="A151" s="31" t="s">
        <v>773</v>
      </c>
      <c r="B151" s="31" t="s">
        <v>773</v>
      </c>
      <c r="D151" s="32"/>
      <c r="G151" s="33"/>
    </row>
    <row r="152" spans="1:27">
      <c r="A152" s="4">
        <v>54</v>
      </c>
      <c r="B152" s="4">
        <v>21</v>
      </c>
      <c r="H152" s="1"/>
      <c r="I152" s="1"/>
      <c r="J152" s="1"/>
    </row>
    <row r="153" spans="1:27" s="31" customFormat="1">
      <c r="A153" s="33" t="s">
        <v>775</v>
      </c>
      <c r="B153" s="33" t="s">
        <v>775</v>
      </c>
      <c r="D153" s="32"/>
      <c r="G153" s="33"/>
    </row>
    <row r="154" spans="1:27">
      <c r="A154" s="4">
        <v>18</v>
      </c>
      <c r="B154" s="4">
        <v>18</v>
      </c>
    </row>
    <row r="155" spans="1:27" s="31" customFormat="1">
      <c r="A155" s="31" t="s">
        <v>776</v>
      </c>
      <c r="B155" s="31" t="s">
        <v>776</v>
      </c>
      <c r="D155" s="32"/>
      <c r="G155" s="33"/>
    </row>
    <row r="156" spans="1:27">
      <c r="A156" s="4">
        <f>(A150/(A150+A152))*100</f>
        <v>58.139534883720934</v>
      </c>
      <c r="B156" s="4">
        <f>(B150/(B150+B152))*100</f>
        <v>83.720930232558146</v>
      </c>
    </row>
    <row r="157" spans="1:27" s="31" customFormat="1">
      <c r="A157" s="31" t="s">
        <v>777</v>
      </c>
      <c r="B157" s="31" t="s">
        <v>777</v>
      </c>
      <c r="D157" s="32"/>
      <c r="G157" s="33"/>
    </row>
    <row r="158" spans="1:27">
      <c r="A158" s="4">
        <f>(A150/(A150+A152+A154))*100</f>
        <v>51.020408163265309</v>
      </c>
      <c r="B158" s="4">
        <f>(B150/(B150+B152+B154))*100</f>
        <v>73.469387755102048</v>
      </c>
    </row>
    <row r="159" spans="1:27" s="31" customFormat="1">
      <c r="A159" s="31" t="s">
        <v>778</v>
      </c>
      <c r="B159" s="31" t="s">
        <v>778</v>
      </c>
      <c r="D159" s="32"/>
      <c r="G159" s="33"/>
    </row>
    <row r="160" spans="1:27">
      <c r="A160" s="4">
        <f>(19/(A150+A152+A154))*100</f>
        <v>12.925170068027212</v>
      </c>
      <c r="B160" s="4">
        <f>(19/(B150+B152+B154))*100</f>
        <v>12.925170068027212</v>
      </c>
    </row>
    <row r="161" spans="1:7">
      <c r="A161" s="31" t="s">
        <v>785</v>
      </c>
      <c r="B161" s="28" t="s">
        <v>785</v>
      </c>
    </row>
    <row r="162" spans="1:7">
      <c r="A162" s="4">
        <f>SUM(J2+J3+J4+J5+J6+J7+J8+J10+J11+J13+J14+J15+J19+J20+J21+J22+J23+J25+J27+J34+J35+J36+J42+J46+J48+J49+J55+J60+J63+J66+J69+J70+J73+J75+J77+J79+J80+J82+J83+J84+J85+J88+J93+J96+J97+J98+J99+J100+J105+J106+J108+J109+J111+J112+J113+J115+J116+J118+J120+J123+J125+J126+J127+J128+J130+J134+J135+J136+J137+J138+J139+J140+J145+J147)</f>
        <v>10637</v>
      </c>
      <c r="B162" s="4">
        <f>SUM(J2+J3+J4+J5+J6+J7+J8+J10+J11+J12+J13+J14+J15+J17+J19+J20+J21+J22+J23+J24+J25+J27+J28+J30+J33+J34+J35+J36+J38+J40+J42+J43+J44+J46+J47+J48+J49+J52+J53+J53+J55+J56+J60+J62+J63+J64+J66+J67+J68+J69+J70+J73+J75+J77+J79+J80+J82+J83+J84+J85+J86+J87+J88+J90+J92+J93+J94+J95+J96+J97+J98+J99+J100+J102+J104+J105+J106+J107+J108+J109+J111+J112+J113+J114+J115+J116+J118+J120+J122+J123+J125+J126+J127+J128+J129+J130+J131+J134+J135+J136+J137+J138+J139+J140+J141+J143+J145+J146+J147)</f>
        <v>13738</v>
      </c>
    </row>
    <row r="163" spans="1:7" s="31" customFormat="1">
      <c r="A163" s="31" t="s">
        <v>786</v>
      </c>
      <c r="B163" s="31" t="s">
        <v>786</v>
      </c>
      <c r="D163" s="32"/>
      <c r="G163" s="33"/>
    </row>
    <row r="164" spans="1:7">
      <c r="A164" s="4">
        <f>(A162/J149)*100</f>
        <v>67.480809490579205</v>
      </c>
      <c r="B164" s="4">
        <f>(B162/J149)*100</f>
        <v>87.153460635665809</v>
      </c>
    </row>
  </sheetData>
  <autoFilter ref="A1:AD164"/>
  <dataValidations count="1">
    <dataValidation type="list" allowBlank="1" showInputMessage="1" showErrorMessage="1" sqref="E2:E148">
      <formula1>COUNTRY</formula1>
    </dataValidation>
  </dataValidations>
  <hyperlinks>
    <hyperlink ref="U4" r:id="rId1" display="http://articles.cnn.com/2001-05-04/world/congo.ferry_1_sunken-ferry-goma-in-eastern-congo-rwandan?_s=PM:WORLD"/>
    <hyperlink ref="AA6" r:id="rId2" display="http://news.bbc.co.uk/2/hi/south_asia/1967551.stm; number of fatalities from World Travel Watch 2002"/>
    <hyperlink ref="AA7" r:id="rId3"/>
    <hyperlink ref="AA31" r:id="rId4" display="http://news.bbc.co.uk/2/hi/south_asia/3739597.stm"/>
    <hyperlink ref="AA43" r:id="rId5" display="http://news.bbc.co.uk/2/hi/south_asia/4405908.stm"/>
    <hyperlink ref="AA2" r:id="rId6" display="http://www.adriaticandaegeanferries.com/agapitoslines/goleng.htmlhttp://www.greekislandhopping.com/Updates/updatepages/u_disaster.html"/>
    <hyperlink ref="AA141" r:id="rId7"/>
  </hyperlinks>
  <pageMargins left="0.75" right="0.75" top="1" bottom="1" header="0.5" footer="0.5"/>
  <pageSetup orientation="portrait" horizontalDpi="4294967292" verticalDpi="4294967292"/>
  <legacyDrawing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B1" workbookViewId="0">
      <selection activeCell="T8" sqref="T8"/>
    </sheetView>
  </sheetViews>
  <sheetFormatPr baseColWidth="10" defaultColWidth="8.83203125" defaultRowHeight="15" x14ac:dyDescent="0"/>
  <cols>
    <col min="2" max="2" width="11.6640625" bestFit="1" customWidth="1"/>
    <col min="3" max="3" width="14.33203125" bestFit="1" customWidth="1"/>
    <col min="6" max="6" width="15.5" bestFit="1" customWidth="1"/>
    <col min="7" max="7" width="10.1640625" bestFit="1" customWidth="1"/>
    <col min="10" max="10" width="14.33203125" bestFit="1" customWidth="1"/>
    <col min="11" max="11" width="5.1640625" bestFit="1" customWidth="1"/>
    <col min="12" max="12" width="7.1640625" bestFit="1" customWidth="1"/>
    <col min="13" max="13" width="15.5" bestFit="1" customWidth="1"/>
  </cols>
  <sheetData>
    <row r="1" spans="1:9">
      <c r="A1" t="s">
        <v>812</v>
      </c>
      <c r="D1" t="s">
        <v>817</v>
      </c>
      <c r="E1" t="s">
        <v>91</v>
      </c>
      <c r="F1" t="s">
        <v>818</v>
      </c>
    </row>
    <row r="2" spans="1:9">
      <c r="C2" t="s">
        <v>814</v>
      </c>
      <c r="D2">
        <f>SUMIFS(Sheet1!$H$2:$H$148,Sheet1!$G$2:$G$148,"D")</f>
        <v>6923</v>
      </c>
      <c r="E2">
        <f>SUMIFS(Sheet1!$I$2:$I$148,Sheet1!$G$2:$G$148,"D")</f>
        <v>7760</v>
      </c>
      <c r="F2">
        <f>SUMIFS(Sheet1!$J$2:$J$148,Sheet1!$G$2:$G$148,"D")</f>
        <v>14683</v>
      </c>
    </row>
    <row r="3" spans="1:9">
      <c r="C3" t="s">
        <v>816</v>
      </c>
      <c r="D3" s="42">
        <f>SUMIFS(Sheet1!$H$2:$H$148,Sheet1!$G$2:$G$148,"I")</f>
        <v>185</v>
      </c>
      <c r="E3" s="42">
        <f>SUMIFS(Sheet1!$I$2:$I$148,Sheet1!$G$2:$G$148,"I")</f>
        <v>895</v>
      </c>
      <c r="F3" s="42">
        <f>SUMIFS(Sheet1!$J$2:$J$148,Sheet1!$G$2:$G$148,"I")</f>
        <v>1080</v>
      </c>
    </row>
    <row r="4" spans="1:9">
      <c r="C4" t="s">
        <v>813</v>
      </c>
      <c r="D4">
        <f>SUM(D2:D3)</f>
        <v>7108</v>
      </c>
      <c r="E4">
        <f>SUM(E2:E3)</f>
        <v>8655</v>
      </c>
      <c r="F4">
        <f>SUM(F2:F3)</f>
        <v>15763</v>
      </c>
    </row>
    <row r="6" spans="1:9">
      <c r="B6" s="41" t="s">
        <v>820</v>
      </c>
      <c r="C6" t="s">
        <v>815</v>
      </c>
      <c r="D6">
        <f>SUMIFS(Sheet1!$H$2:$H$148,Sheet1!$F$2:$F$148,"Y")</f>
        <v>112</v>
      </c>
      <c r="E6">
        <f>SUMIFS(Sheet1!$I$2:$I$148,Sheet1!$F$2:$F$148,"Y")</f>
        <v>4</v>
      </c>
      <c r="F6">
        <f>+E6+D6</f>
        <v>116</v>
      </c>
    </row>
    <row r="7" spans="1:9">
      <c r="C7" t="s">
        <v>821</v>
      </c>
      <c r="D7" s="42">
        <f>SUMIFS(Sheet1!$H$2:$H$148,Sheet1!$F$2:$F$148,"N")</f>
        <v>6996</v>
      </c>
      <c r="E7" s="42">
        <f>SUMIFS(Sheet1!$I$2:$I$148,Sheet1!$F$2:$F$148,"N")</f>
        <v>8651</v>
      </c>
      <c r="F7" s="42">
        <f>+E7+D7</f>
        <v>15647</v>
      </c>
    </row>
    <row r="8" spans="1:9">
      <c r="D8">
        <f>+D7+D6</f>
        <v>7108</v>
      </c>
      <c r="E8">
        <f>+E7+E6</f>
        <v>8655</v>
      </c>
      <c r="F8">
        <f>+F7+F6</f>
        <v>15763</v>
      </c>
    </row>
    <row r="11" spans="1:9">
      <c r="C11" t="s">
        <v>826</v>
      </c>
      <c r="D11" t="s">
        <v>817</v>
      </c>
      <c r="E11" t="s">
        <v>91</v>
      </c>
      <c r="F11" t="s">
        <v>818</v>
      </c>
      <c r="G11" t="s">
        <v>825</v>
      </c>
      <c r="H11" t="s">
        <v>815</v>
      </c>
      <c r="I11" t="s">
        <v>821</v>
      </c>
    </row>
    <row r="12" spans="1:9">
      <c r="C12" s="1" t="s">
        <v>5</v>
      </c>
      <c r="D12" s="4">
        <f>SUMIFS(Sheet1!$H$2:$H$148,Sheet1!$E$2:$E$148,C12)</f>
        <v>2189</v>
      </c>
      <c r="E12" s="4">
        <f>SUMIFS(Sheet1!$I$2:$I$148,Sheet1!$E$2:$E$148,C12)</f>
        <v>2237</v>
      </c>
      <c r="F12">
        <f t="shared" ref="F12:F50" si="0">+E12+D12</f>
        <v>4426</v>
      </c>
      <c r="G12">
        <f>COUNTIF(Sheet1!$E$2:$E$148,C12)</f>
        <v>37</v>
      </c>
      <c r="H12">
        <f>$F$6</f>
        <v>116</v>
      </c>
      <c r="I12">
        <f>$F$7</f>
        <v>15647</v>
      </c>
    </row>
    <row r="13" spans="1:9">
      <c r="C13" s="1" t="s">
        <v>9</v>
      </c>
      <c r="D13" s="4">
        <f>SUMIFS(Sheet1!$H$2:$H$148,Sheet1!$E$2:$E$148,C13)</f>
        <v>1863</v>
      </c>
      <c r="E13" s="4">
        <f>SUMIFS(Sheet1!$I$2:$I$148,Sheet1!$E$2:$E$148,C13)</f>
        <v>0</v>
      </c>
      <c r="F13">
        <f t="shared" si="0"/>
        <v>1863</v>
      </c>
      <c r="G13">
        <f>COUNTIF(Sheet1!$E$2:$E$148,C13)</f>
        <v>1</v>
      </c>
      <c r="H13">
        <f t="shared" ref="H13:H49" si="1">$F$6</f>
        <v>116</v>
      </c>
      <c r="I13">
        <f t="shared" ref="I13:I49" si="2">$F$7</f>
        <v>15647</v>
      </c>
    </row>
    <row r="14" spans="1:9">
      <c r="C14" s="1" t="s">
        <v>16</v>
      </c>
      <c r="D14" s="4">
        <f>SUMIFS(Sheet1!$H$2:$H$148,Sheet1!$E$2:$E$148,C14)</f>
        <v>266</v>
      </c>
      <c r="E14" s="4">
        <f>SUMIFS(Sheet1!$I$2:$I$148,Sheet1!$E$2:$E$148,C14)</f>
        <v>1438</v>
      </c>
      <c r="F14">
        <f t="shared" si="0"/>
        <v>1704</v>
      </c>
      <c r="G14">
        <f>COUNTIF(Sheet1!$E$2:$E$148,C14)</f>
        <v>5</v>
      </c>
      <c r="H14">
        <f t="shared" si="1"/>
        <v>116</v>
      </c>
      <c r="I14">
        <f t="shared" si="2"/>
        <v>15647</v>
      </c>
    </row>
    <row r="15" spans="1:9">
      <c r="C15" s="1" t="s">
        <v>11</v>
      </c>
      <c r="D15" s="4">
        <f>SUMIFS(Sheet1!$H$2:$H$148,Sheet1!$E$2:$E$148,C15)</f>
        <v>347</v>
      </c>
      <c r="E15" s="4">
        <f>SUMIFS(Sheet1!$I$2:$I$148,Sheet1!$E$2:$E$148,C15)</f>
        <v>1321</v>
      </c>
      <c r="F15">
        <f t="shared" si="0"/>
        <v>1668</v>
      </c>
      <c r="G15">
        <f>COUNTIF(Sheet1!$E$2:$E$148,C15)</f>
        <v>25</v>
      </c>
      <c r="H15">
        <f t="shared" si="1"/>
        <v>116</v>
      </c>
      <c r="I15">
        <f t="shared" si="2"/>
        <v>15647</v>
      </c>
    </row>
    <row r="16" spans="1:9">
      <c r="C16" s="1" t="s">
        <v>7</v>
      </c>
      <c r="D16" s="4">
        <f>SUMIFS(Sheet1!$H$2:$H$148,Sheet1!$E$2:$E$148,C16)</f>
        <v>353</v>
      </c>
      <c r="E16" s="4">
        <f>SUMIFS(Sheet1!$I$2:$I$148,Sheet1!$E$2:$E$148,C16)</f>
        <v>983</v>
      </c>
      <c r="F16">
        <f t="shared" si="0"/>
        <v>1336</v>
      </c>
      <c r="G16">
        <f>COUNTIF(Sheet1!$E$2:$E$148,C16)</f>
        <v>14</v>
      </c>
      <c r="H16">
        <f t="shared" si="1"/>
        <v>116</v>
      </c>
      <c r="I16">
        <f t="shared" si="2"/>
        <v>15647</v>
      </c>
    </row>
    <row r="17" spans="3:9">
      <c r="C17" s="1" t="s">
        <v>34</v>
      </c>
      <c r="D17" s="4">
        <f>SUMIFS(Sheet1!$H$2:$H$148,Sheet1!$E$2:$E$148,C17)</f>
        <v>208</v>
      </c>
      <c r="E17" s="4">
        <f>SUMIFS(Sheet1!$I$2:$I$148,Sheet1!$E$2:$E$148,C17)</f>
        <v>895</v>
      </c>
      <c r="F17">
        <f t="shared" si="0"/>
        <v>1103</v>
      </c>
      <c r="G17">
        <f>COUNTIF(Sheet1!$E$2:$E$148,C17)</f>
        <v>3</v>
      </c>
      <c r="H17">
        <f t="shared" si="1"/>
        <v>116</v>
      </c>
      <c r="I17">
        <f t="shared" si="2"/>
        <v>15647</v>
      </c>
    </row>
    <row r="18" spans="3:9">
      <c r="C18" s="9" t="s">
        <v>6</v>
      </c>
      <c r="D18" s="4">
        <f>SUMIFS(Sheet1!$H$2:$H$148,Sheet1!$E$2:$E$148,C18)</f>
        <v>475</v>
      </c>
      <c r="E18" s="4">
        <f>SUMIFS(Sheet1!$I$2:$I$148,Sheet1!$E$2:$E$148,C18)</f>
        <v>503</v>
      </c>
      <c r="F18">
        <f t="shared" si="0"/>
        <v>978</v>
      </c>
      <c r="G18">
        <f>COUNTIF(Sheet1!$E$2:$E$148,C18)</f>
        <v>7</v>
      </c>
      <c r="H18">
        <f t="shared" si="1"/>
        <v>116</v>
      </c>
      <c r="I18">
        <f t="shared" si="2"/>
        <v>15647</v>
      </c>
    </row>
    <row r="19" spans="3:9">
      <c r="C19" s="1" t="s">
        <v>59</v>
      </c>
      <c r="D19" s="4">
        <f>SUMIFS(Sheet1!$H$2:$H$148,Sheet1!$E$2:$E$148,C19)</f>
        <v>66</v>
      </c>
      <c r="E19" s="4">
        <f>SUMIFS(Sheet1!$I$2:$I$148,Sheet1!$E$2:$E$148,C19)</f>
        <v>361</v>
      </c>
      <c r="F19">
        <f t="shared" si="0"/>
        <v>427</v>
      </c>
      <c r="G19">
        <f>COUNTIF(Sheet1!$E$2:$E$148,C19)</f>
        <v>2</v>
      </c>
      <c r="H19">
        <f t="shared" si="1"/>
        <v>116</v>
      </c>
      <c r="I19">
        <f t="shared" si="2"/>
        <v>15647</v>
      </c>
    </row>
    <row r="20" spans="3:9">
      <c r="C20" s="1" t="s">
        <v>29</v>
      </c>
      <c r="D20" s="4">
        <f>SUMIFS(Sheet1!$H$2:$H$148,Sheet1!$E$2:$E$148,C20)</f>
        <v>237</v>
      </c>
      <c r="E20" s="4">
        <f>SUMIFS(Sheet1!$I$2:$I$148,Sheet1!$E$2:$E$148,C20)</f>
        <v>0</v>
      </c>
      <c r="F20">
        <f t="shared" si="0"/>
        <v>237</v>
      </c>
      <c r="G20">
        <f>COUNTIF(Sheet1!$E$2:$E$148,C20)</f>
        <v>2</v>
      </c>
      <c r="H20">
        <f t="shared" si="1"/>
        <v>116</v>
      </c>
      <c r="I20">
        <f t="shared" si="2"/>
        <v>15647</v>
      </c>
    </row>
    <row r="21" spans="3:9">
      <c r="C21" s="1" t="s">
        <v>12</v>
      </c>
      <c r="D21" s="4">
        <f>SUMIFS(Sheet1!$H$2:$H$148,Sheet1!$E$2:$E$148,C21)</f>
        <v>213</v>
      </c>
      <c r="E21" s="4">
        <f>SUMIFS(Sheet1!$I$2:$I$148,Sheet1!$E$2:$E$148,C21)</f>
        <v>0</v>
      </c>
      <c r="F21">
        <f t="shared" si="0"/>
        <v>213</v>
      </c>
      <c r="G21">
        <f>COUNTIF(Sheet1!$E$2:$E$148,C21)</f>
        <v>3</v>
      </c>
      <c r="H21">
        <f t="shared" si="1"/>
        <v>116</v>
      </c>
      <c r="I21">
        <f t="shared" si="2"/>
        <v>15647</v>
      </c>
    </row>
    <row r="22" spans="3:9">
      <c r="C22" s="16" t="s">
        <v>83</v>
      </c>
      <c r="D22" s="4">
        <f>SUMIFS(Sheet1!$H$2:$H$148,Sheet1!$E$2:$E$148,C22)</f>
        <v>90</v>
      </c>
      <c r="E22" s="4">
        <f>SUMIFS(Sheet1!$I$2:$I$148,Sheet1!$E$2:$E$148,C22)</f>
        <v>111</v>
      </c>
      <c r="F22">
        <f t="shared" si="0"/>
        <v>201</v>
      </c>
      <c r="G22">
        <f>COUNTIF(Sheet1!$E$2:$E$148,C22)</f>
        <v>3</v>
      </c>
      <c r="H22">
        <f t="shared" si="1"/>
        <v>116</v>
      </c>
      <c r="I22">
        <f t="shared" si="2"/>
        <v>15647</v>
      </c>
    </row>
    <row r="23" spans="3:9">
      <c r="C23" s="1" t="s">
        <v>28</v>
      </c>
      <c r="D23" s="4">
        <f>SUMIFS(Sheet1!$H$2:$H$148,Sheet1!$E$2:$E$148,C23)</f>
        <v>48</v>
      </c>
      <c r="E23" s="4">
        <f>SUMIFS(Sheet1!$I$2:$I$148,Sheet1!$E$2:$E$148,C23)</f>
        <v>85</v>
      </c>
      <c r="F23">
        <f t="shared" si="0"/>
        <v>133</v>
      </c>
      <c r="G23">
        <f>COUNTIF(Sheet1!$E$2:$E$148,C23)</f>
        <v>3</v>
      </c>
      <c r="H23">
        <f t="shared" si="1"/>
        <v>116</v>
      </c>
      <c r="I23">
        <f t="shared" si="2"/>
        <v>15647</v>
      </c>
    </row>
    <row r="24" spans="3:9">
      <c r="C24" s="16" t="s">
        <v>50</v>
      </c>
      <c r="D24" s="4">
        <f>SUMIFS(Sheet1!$H$2:$H$148,Sheet1!$E$2:$E$148,C24)</f>
        <v>95</v>
      </c>
      <c r="E24" s="4">
        <f>SUMIFS(Sheet1!$I$2:$I$148,Sheet1!$E$2:$E$148,C24)</f>
        <v>36</v>
      </c>
      <c r="F24">
        <f t="shared" si="0"/>
        <v>131</v>
      </c>
      <c r="G24">
        <f>COUNTIF(Sheet1!$E$2:$E$148,C24)</f>
        <v>4</v>
      </c>
      <c r="H24">
        <f t="shared" si="1"/>
        <v>116</v>
      </c>
      <c r="I24">
        <f t="shared" si="2"/>
        <v>15647</v>
      </c>
    </row>
    <row r="25" spans="3:9">
      <c r="C25" s="1" t="s">
        <v>36</v>
      </c>
      <c r="D25" s="4">
        <f>SUMIFS(Sheet1!$H$2:$H$148,Sheet1!$E$2:$E$148,C25)</f>
        <v>0</v>
      </c>
      <c r="E25" s="4">
        <f>SUMIFS(Sheet1!$I$2:$I$148,Sheet1!$E$2:$E$148,C25)</f>
        <v>127</v>
      </c>
      <c r="F25">
        <f t="shared" si="0"/>
        <v>127</v>
      </c>
      <c r="G25">
        <f>COUNTIF(Sheet1!$E$2:$E$148,C25)</f>
        <v>1</v>
      </c>
      <c r="H25">
        <f t="shared" si="1"/>
        <v>116</v>
      </c>
      <c r="I25">
        <f t="shared" si="2"/>
        <v>15647</v>
      </c>
    </row>
    <row r="26" spans="3:9">
      <c r="C26" s="1" t="s">
        <v>39</v>
      </c>
      <c r="D26" s="4">
        <f>SUMIFS(Sheet1!$H$2:$H$148,Sheet1!$E$2:$E$148,C26)</f>
        <v>3</v>
      </c>
      <c r="E26" s="4">
        <f>SUMIFS(Sheet1!$I$2:$I$148,Sheet1!$E$2:$E$148,C26)</f>
        <v>117</v>
      </c>
      <c r="F26">
        <f t="shared" si="0"/>
        <v>120</v>
      </c>
      <c r="G26">
        <f>COUNTIF(Sheet1!$E$2:$E$148,C26)</f>
        <v>1</v>
      </c>
      <c r="H26">
        <f t="shared" si="1"/>
        <v>116</v>
      </c>
      <c r="I26">
        <f t="shared" si="2"/>
        <v>15647</v>
      </c>
    </row>
    <row r="27" spans="3:9">
      <c r="C27" s="1" t="s">
        <v>466</v>
      </c>
      <c r="D27" s="4">
        <f>SUMIFS(Sheet1!$H$2:$H$148,Sheet1!$E$2:$E$148,C27)</f>
        <v>113</v>
      </c>
      <c r="E27" s="4">
        <f>SUMIFS(Sheet1!$I$2:$I$148,Sheet1!$E$2:$E$148,C27)</f>
        <v>0</v>
      </c>
      <c r="F27">
        <f t="shared" si="0"/>
        <v>113</v>
      </c>
      <c r="G27">
        <f>COUNTIF(Sheet1!$E$2:$E$148,C27)</f>
        <v>1</v>
      </c>
      <c r="H27">
        <f t="shared" si="1"/>
        <v>116</v>
      </c>
      <c r="I27">
        <f t="shared" si="2"/>
        <v>15647</v>
      </c>
    </row>
    <row r="28" spans="3:9">
      <c r="C28" s="1" t="s">
        <v>96</v>
      </c>
      <c r="D28" s="4">
        <f>SUMIFS(Sheet1!$H$2:$H$148,Sheet1!$E$2:$E$148,C28)</f>
        <v>0</v>
      </c>
      <c r="E28" s="4">
        <f>SUMIFS(Sheet1!$I$2:$I$148,Sheet1!$E$2:$E$148,C28)</f>
        <v>110</v>
      </c>
      <c r="F28">
        <f t="shared" si="0"/>
        <v>110</v>
      </c>
      <c r="G28">
        <f>COUNTIF(Sheet1!$E$2:$E$148,C28)</f>
        <v>1</v>
      </c>
      <c r="H28">
        <f t="shared" si="1"/>
        <v>116</v>
      </c>
      <c r="I28">
        <f t="shared" si="2"/>
        <v>15647</v>
      </c>
    </row>
    <row r="29" spans="3:9">
      <c r="C29" s="1" t="s">
        <v>17</v>
      </c>
      <c r="D29" s="4">
        <f>SUMIFS(Sheet1!$H$2:$H$148,Sheet1!$E$2:$E$148,C29)</f>
        <v>109</v>
      </c>
      <c r="E29" s="4">
        <f>SUMIFS(Sheet1!$I$2:$I$148,Sheet1!$E$2:$E$148,C29)</f>
        <v>0</v>
      </c>
      <c r="F29">
        <f t="shared" si="0"/>
        <v>109</v>
      </c>
      <c r="G29">
        <f>COUNTIF(Sheet1!$E$2:$E$148,C29)</f>
        <v>1</v>
      </c>
      <c r="H29">
        <f t="shared" si="1"/>
        <v>116</v>
      </c>
      <c r="I29">
        <f t="shared" si="2"/>
        <v>15647</v>
      </c>
    </row>
    <row r="30" spans="3:9">
      <c r="C30" s="1" t="s">
        <v>30</v>
      </c>
      <c r="D30" s="4">
        <f>SUMIFS(Sheet1!$H$2:$H$148,Sheet1!$E$2:$E$148,C30)</f>
        <v>55</v>
      </c>
      <c r="E30" s="4">
        <f>SUMIFS(Sheet1!$I$2:$I$148,Sheet1!$E$2:$E$148,C30)</f>
        <v>35</v>
      </c>
      <c r="F30">
        <f t="shared" si="0"/>
        <v>90</v>
      </c>
      <c r="G30">
        <f>COUNTIF(Sheet1!$E$2:$E$148,C30)</f>
        <v>2</v>
      </c>
      <c r="H30">
        <f t="shared" si="1"/>
        <v>116</v>
      </c>
      <c r="I30">
        <f t="shared" si="2"/>
        <v>15647</v>
      </c>
    </row>
    <row r="31" spans="3:9">
      <c r="C31" s="1" t="s">
        <v>37</v>
      </c>
      <c r="D31" s="4">
        <f>SUMIFS(Sheet1!$H$2:$H$148,Sheet1!$E$2:$E$148,C31)</f>
        <v>48</v>
      </c>
      <c r="E31" s="4">
        <f>SUMIFS(Sheet1!$I$2:$I$148,Sheet1!$E$2:$E$148,C31)</f>
        <v>39</v>
      </c>
      <c r="F31">
        <f t="shared" si="0"/>
        <v>87</v>
      </c>
      <c r="G31">
        <f>COUNTIF(Sheet1!$E$2:$E$148,C31)</f>
        <v>1</v>
      </c>
      <c r="H31">
        <f t="shared" si="1"/>
        <v>116</v>
      </c>
      <c r="I31">
        <f t="shared" si="2"/>
        <v>15647</v>
      </c>
    </row>
    <row r="32" spans="3:9">
      <c r="C32" s="1" t="s">
        <v>54</v>
      </c>
      <c r="D32" s="4">
        <f>SUMIFS(Sheet1!$H$2:$H$148,Sheet1!$E$2:$E$148,C32)</f>
        <v>42</v>
      </c>
      <c r="E32" s="4">
        <f>SUMIFS(Sheet1!$I$2:$I$148,Sheet1!$E$2:$E$148,C32)</f>
        <v>44</v>
      </c>
      <c r="F32">
        <f t="shared" si="0"/>
        <v>86</v>
      </c>
      <c r="G32">
        <f>COUNTIF(Sheet1!$E$2:$E$148,C32)</f>
        <v>9</v>
      </c>
      <c r="H32">
        <f t="shared" si="1"/>
        <v>116</v>
      </c>
      <c r="I32">
        <f t="shared" si="2"/>
        <v>15647</v>
      </c>
    </row>
    <row r="33" spans="3:9">
      <c r="C33" s="1" t="s">
        <v>2</v>
      </c>
      <c r="D33" s="4">
        <f>SUMIFS(Sheet1!$H$2:$H$148,Sheet1!$E$2:$E$148,C33)</f>
        <v>82</v>
      </c>
      <c r="E33" s="4">
        <f>SUMIFS(Sheet1!$I$2:$I$148,Sheet1!$E$2:$E$148,C33)</f>
        <v>0</v>
      </c>
      <c r="F33">
        <f t="shared" si="0"/>
        <v>82</v>
      </c>
      <c r="G33">
        <f>COUNTIF(Sheet1!$E$2:$E$148,C33)</f>
        <v>1</v>
      </c>
      <c r="H33">
        <f t="shared" si="1"/>
        <v>116</v>
      </c>
      <c r="I33">
        <f t="shared" si="2"/>
        <v>15647</v>
      </c>
    </row>
    <row r="34" spans="3:9">
      <c r="C34" s="1" t="s">
        <v>23</v>
      </c>
      <c r="D34" s="4">
        <f>SUMIFS(Sheet1!$H$2:$H$148,Sheet1!$E$2:$E$148,C34)</f>
        <v>17</v>
      </c>
      <c r="E34" s="4">
        <f>SUMIFS(Sheet1!$I$2:$I$148,Sheet1!$E$2:$E$148,C34)</f>
        <v>60</v>
      </c>
      <c r="F34">
        <f t="shared" si="0"/>
        <v>77</v>
      </c>
      <c r="G34">
        <f>COUNTIF(Sheet1!$E$2:$E$148,C34)</f>
        <v>1</v>
      </c>
      <c r="H34">
        <f t="shared" si="1"/>
        <v>116</v>
      </c>
      <c r="I34">
        <f t="shared" si="2"/>
        <v>15647</v>
      </c>
    </row>
    <row r="35" spans="3:9" ht="30">
      <c r="C35" s="16" t="s">
        <v>56</v>
      </c>
      <c r="D35" s="4">
        <f>SUMIFS(Sheet1!$H$2:$H$148,Sheet1!$E$2:$E$148,C35)</f>
        <v>29</v>
      </c>
      <c r="E35" s="4">
        <f>SUMIFS(Sheet1!$I$2:$I$148,Sheet1!$E$2:$E$148,C35)</f>
        <v>33</v>
      </c>
      <c r="F35">
        <f t="shared" si="0"/>
        <v>62</v>
      </c>
      <c r="G35">
        <f>COUNTIF(Sheet1!$E$2:$E$148,C35)</f>
        <v>3</v>
      </c>
      <c r="H35">
        <f t="shared" si="1"/>
        <v>116</v>
      </c>
      <c r="I35">
        <f t="shared" si="2"/>
        <v>15647</v>
      </c>
    </row>
    <row r="36" spans="3:9">
      <c r="C36" s="1" t="s">
        <v>43</v>
      </c>
      <c r="D36" s="4">
        <f>SUMIFS(Sheet1!$H$2:$H$148,Sheet1!$E$2:$E$148,C36)</f>
        <v>49</v>
      </c>
      <c r="E36" s="4">
        <f>SUMIFS(Sheet1!$I$2:$I$148,Sheet1!$E$2:$E$148,C36)</f>
        <v>13</v>
      </c>
      <c r="F36">
        <f t="shared" si="0"/>
        <v>62</v>
      </c>
      <c r="G36">
        <f>COUNTIF(Sheet1!$E$2:$E$148,C36)</f>
        <v>2</v>
      </c>
      <c r="H36">
        <f t="shared" si="1"/>
        <v>116</v>
      </c>
      <c r="I36">
        <f t="shared" si="2"/>
        <v>15647</v>
      </c>
    </row>
    <row r="37" spans="3:9">
      <c r="C37" s="1" t="s">
        <v>75</v>
      </c>
      <c r="D37" s="4">
        <f>SUMIFS(Sheet1!$H$2:$H$148,Sheet1!$E$2:$E$148,C37)</f>
        <v>2</v>
      </c>
      <c r="E37" s="4">
        <f>SUMIFS(Sheet1!$I$2:$I$148,Sheet1!$E$2:$E$148,C37)</f>
        <v>60</v>
      </c>
      <c r="F37">
        <f t="shared" si="0"/>
        <v>62</v>
      </c>
      <c r="G37">
        <f>COUNTIF(Sheet1!$E$2:$E$148,C37)</f>
        <v>1</v>
      </c>
      <c r="H37">
        <f t="shared" si="1"/>
        <v>116</v>
      </c>
      <c r="I37">
        <f t="shared" si="2"/>
        <v>15647</v>
      </c>
    </row>
    <row r="38" spans="3:9" ht="30">
      <c r="C38" s="1" t="s">
        <v>21</v>
      </c>
      <c r="D38" s="4">
        <f>SUMIFS(Sheet1!$H$2:$H$148,Sheet1!$E$2:$E$148,C38)</f>
        <v>26</v>
      </c>
      <c r="E38" s="4">
        <f>SUMIFS(Sheet1!$I$2:$I$148,Sheet1!$E$2:$E$148,C38)</f>
        <v>14</v>
      </c>
      <c r="F38">
        <f t="shared" si="0"/>
        <v>40</v>
      </c>
      <c r="G38">
        <f>COUNTIF(Sheet1!$E$2:$E$148,C38)</f>
        <v>1</v>
      </c>
      <c r="H38">
        <f t="shared" si="1"/>
        <v>116</v>
      </c>
      <c r="I38">
        <f t="shared" si="2"/>
        <v>15647</v>
      </c>
    </row>
    <row r="39" spans="3:9">
      <c r="C39" s="1" t="s">
        <v>87</v>
      </c>
      <c r="D39" s="4">
        <f>SUMIFS(Sheet1!$H$2:$H$148,Sheet1!$E$2:$E$148,C39)</f>
        <v>21</v>
      </c>
      <c r="E39" s="4">
        <f>SUMIFS(Sheet1!$I$2:$I$148,Sheet1!$E$2:$E$148,C39)</f>
        <v>15</v>
      </c>
      <c r="F39">
        <f t="shared" si="0"/>
        <v>36</v>
      </c>
      <c r="G39">
        <f>COUNTIF(Sheet1!$E$2:$E$148,C39)</f>
        <v>1</v>
      </c>
      <c r="H39">
        <f t="shared" si="1"/>
        <v>116</v>
      </c>
      <c r="I39">
        <f t="shared" si="2"/>
        <v>15647</v>
      </c>
    </row>
    <row r="40" spans="3:9">
      <c r="C40" s="1" t="s">
        <v>265</v>
      </c>
      <c r="D40" s="4">
        <f>SUMIFS(Sheet1!$H$2:$H$148,Sheet1!$E$2:$E$148,C40)</f>
        <v>21</v>
      </c>
      <c r="E40" s="4">
        <f>SUMIFS(Sheet1!$I$2:$I$148,Sheet1!$E$2:$E$148,C40)</f>
        <v>5</v>
      </c>
      <c r="F40">
        <f t="shared" si="0"/>
        <v>26</v>
      </c>
      <c r="G40">
        <f>COUNTIF(Sheet1!$E$2:$E$148,C40)</f>
        <v>1</v>
      </c>
      <c r="H40">
        <f t="shared" si="1"/>
        <v>116</v>
      </c>
      <c r="I40">
        <f t="shared" si="2"/>
        <v>15647</v>
      </c>
    </row>
    <row r="41" spans="3:9">
      <c r="C41" s="16" t="s">
        <v>64</v>
      </c>
      <c r="D41" s="4">
        <f>SUMIFS(Sheet1!$H$2:$H$148,Sheet1!$E$2:$E$148,C41)</f>
        <v>11</v>
      </c>
      <c r="E41" s="4">
        <f>SUMIFS(Sheet1!$I$2:$I$148,Sheet1!$E$2:$E$148,C41)</f>
        <v>1</v>
      </c>
      <c r="F41">
        <f t="shared" si="0"/>
        <v>12</v>
      </c>
      <c r="G41">
        <f>COUNTIF(Sheet1!$E$2:$E$148,C41)</f>
        <v>2</v>
      </c>
      <c r="H41">
        <f t="shared" si="1"/>
        <v>116</v>
      </c>
      <c r="I41">
        <f t="shared" si="2"/>
        <v>15647</v>
      </c>
    </row>
    <row r="42" spans="3:9">
      <c r="C42" s="1" t="s">
        <v>90</v>
      </c>
      <c r="D42" s="4">
        <f>SUMIFS(Sheet1!$H$2:$H$148,Sheet1!$E$2:$E$148,C42)</f>
        <v>1</v>
      </c>
      <c r="E42" s="4">
        <f>SUMIFS(Sheet1!$I$2:$I$148,Sheet1!$E$2:$E$148,C42)</f>
        <v>10</v>
      </c>
      <c r="F42">
        <f t="shared" si="0"/>
        <v>11</v>
      </c>
      <c r="G42">
        <f>COUNTIF(Sheet1!$E$2:$E$148,C42)</f>
        <v>1</v>
      </c>
      <c r="H42">
        <f t="shared" si="1"/>
        <v>116</v>
      </c>
      <c r="I42">
        <f t="shared" si="2"/>
        <v>15647</v>
      </c>
    </row>
    <row r="43" spans="3:9">
      <c r="C43" s="1" t="s">
        <v>20</v>
      </c>
      <c r="D43" s="4">
        <f>SUMIFS(Sheet1!$H$2:$H$148,Sheet1!$E$2:$E$148,C43)</f>
        <v>11</v>
      </c>
      <c r="E43" s="4">
        <f>SUMIFS(Sheet1!$I$2:$I$148,Sheet1!$E$2:$E$148,C43)</f>
        <v>0</v>
      </c>
      <c r="F43">
        <f t="shared" si="0"/>
        <v>11</v>
      </c>
      <c r="G43">
        <f>COUNTIF(Sheet1!$E$2:$E$148,C43)</f>
        <v>1</v>
      </c>
      <c r="H43">
        <f t="shared" si="1"/>
        <v>116</v>
      </c>
      <c r="I43">
        <f t="shared" si="2"/>
        <v>15647</v>
      </c>
    </row>
    <row r="44" spans="3:9">
      <c r="C44" s="1" t="s">
        <v>68</v>
      </c>
      <c r="D44" s="4">
        <f>SUMIFS(Sheet1!$H$2:$H$148,Sheet1!$E$2:$E$148,C44)</f>
        <v>3</v>
      </c>
      <c r="E44" s="4">
        <f>SUMIFS(Sheet1!$I$2:$I$148,Sheet1!$E$2:$E$148,C44)</f>
        <v>2</v>
      </c>
      <c r="F44">
        <f t="shared" si="0"/>
        <v>5</v>
      </c>
      <c r="G44">
        <f>COUNTIF(Sheet1!$E$2:$E$148,C44)</f>
        <v>1</v>
      </c>
      <c r="H44">
        <f t="shared" si="1"/>
        <v>116</v>
      </c>
      <c r="I44">
        <f t="shared" si="2"/>
        <v>15647</v>
      </c>
    </row>
    <row r="45" spans="3:9">
      <c r="C45" s="1" t="s">
        <v>52</v>
      </c>
      <c r="D45" s="4">
        <f>SUMIFS(Sheet1!$H$2:$H$148,Sheet1!$E$2:$E$148,C45)</f>
        <v>4</v>
      </c>
      <c r="E45" s="4">
        <f>SUMIFS(Sheet1!$I$2:$I$148,Sheet1!$E$2:$E$148,C45)</f>
        <v>0</v>
      </c>
      <c r="F45">
        <f t="shared" si="0"/>
        <v>4</v>
      </c>
      <c r="G45">
        <f>COUNTIF(Sheet1!$E$2:$E$148,C45)</f>
        <v>1</v>
      </c>
      <c r="H45">
        <f t="shared" si="1"/>
        <v>116</v>
      </c>
      <c r="I45">
        <f t="shared" si="2"/>
        <v>15647</v>
      </c>
    </row>
    <row r="46" spans="3:9">
      <c r="C46" s="1" t="s">
        <v>48</v>
      </c>
      <c r="D46" s="4">
        <f>SUMIFS(Sheet1!$H$2:$H$148,Sheet1!$E$2:$E$148,C46)</f>
        <v>4</v>
      </c>
      <c r="E46" s="4">
        <f>SUMIFS(Sheet1!$I$2:$I$148,Sheet1!$E$2:$E$148,C46)</f>
        <v>0</v>
      </c>
      <c r="F46">
        <f t="shared" si="0"/>
        <v>4</v>
      </c>
      <c r="G46">
        <f>COUNTIF(Sheet1!$E$2:$E$148,C46)</f>
        <v>1</v>
      </c>
      <c r="H46">
        <f t="shared" si="1"/>
        <v>116</v>
      </c>
      <c r="I46">
        <f t="shared" si="2"/>
        <v>15647</v>
      </c>
    </row>
    <row r="47" spans="3:9">
      <c r="C47" s="1" t="s">
        <v>62</v>
      </c>
      <c r="D47" s="4">
        <f>SUMIFS(Sheet1!$H$2:$H$148,Sheet1!$E$2:$E$148,C47)</f>
        <v>3</v>
      </c>
      <c r="E47" s="4">
        <f>SUMIFS(Sheet1!$I$2:$I$148,Sheet1!$E$2:$E$148,C47)</f>
        <v>0</v>
      </c>
      <c r="F47">
        <f t="shared" si="0"/>
        <v>3</v>
      </c>
      <c r="G47">
        <f>COUNTIF(Sheet1!$E$2:$E$148,C47)</f>
        <v>1</v>
      </c>
      <c r="H47">
        <f t="shared" si="1"/>
        <v>116</v>
      </c>
      <c r="I47">
        <f t="shared" si="2"/>
        <v>15647</v>
      </c>
    </row>
    <row r="48" spans="3:9">
      <c r="C48" s="1" t="s">
        <v>35</v>
      </c>
      <c r="D48" s="4">
        <f>SUMIFS(Sheet1!$H$2:$H$148,Sheet1!$E$2:$E$148,C48)</f>
        <v>2</v>
      </c>
      <c r="E48" s="4">
        <f>SUMIFS(Sheet1!$I$2:$I$148,Sheet1!$E$2:$E$148,C48)</f>
        <v>0</v>
      </c>
      <c r="F48">
        <f t="shared" si="0"/>
        <v>2</v>
      </c>
      <c r="G48">
        <f>COUNTIF(Sheet1!$E$2:$E$148,C48)</f>
        <v>1</v>
      </c>
      <c r="H48">
        <f t="shared" si="1"/>
        <v>116</v>
      </c>
      <c r="I48">
        <f t="shared" si="2"/>
        <v>15647</v>
      </c>
    </row>
    <row r="49" spans="3:9">
      <c r="C49" s="1" t="s">
        <v>95</v>
      </c>
      <c r="D49" s="4">
        <f>SUMIFS(Sheet1!$H$2:$H$148,Sheet1!$E$2:$E$148,C49)</f>
        <v>2</v>
      </c>
      <c r="E49" s="4">
        <f>SUMIFS(Sheet1!$I$2:$I$148,Sheet1!$E$2:$E$148,C49)</f>
        <v>0</v>
      </c>
      <c r="F49">
        <f t="shared" si="0"/>
        <v>2</v>
      </c>
      <c r="G49">
        <f>COUNTIF(Sheet1!$E$2:$E$148,C49)</f>
        <v>1</v>
      </c>
      <c r="H49">
        <f t="shared" si="1"/>
        <v>116</v>
      </c>
      <c r="I49">
        <f t="shared" si="2"/>
        <v>15647</v>
      </c>
    </row>
    <row r="50" spans="3:9">
      <c r="C50" s="40" t="s">
        <v>822</v>
      </c>
      <c r="D50">
        <f>SUM(D12:D49)</f>
        <v>7108</v>
      </c>
      <c r="E50">
        <f>SUM(E12:E49)</f>
        <v>8655</v>
      </c>
      <c r="F50">
        <f t="shared" si="0"/>
        <v>15763</v>
      </c>
    </row>
  </sheetData>
  <sortState ref="C12:G49">
    <sortCondition descending="1" ref="F12:F49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39" sqref="B2:B39"/>
    </sheetView>
  </sheetViews>
  <sheetFormatPr baseColWidth="10" defaultColWidth="8.83203125" defaultRowHeight="15" x14ac:dyDescent="0"/>
  <cols>
    <col min="2" max="2" width="21.5" customWidth="1"/>
    <col min="3" max="3" width="12.83203125" customWidth="1"/>
  </cols>
  <sheetData>
    <row r="1" spans="1:2">
      <c r="A1" t="s">
        <v>823</v>
      </c>
      <c r="B1" t="s">
        <v>824</v>
      </c>
    </row>
    <row r="2" spans="1:2">
      <c r="A2" t="s">
        <v>115</v>
      </c>
      <c r="B2" s="1" t="s">
        <v>52</v>
      </c>
    </row>
    <row r="3" spans="1:2">
      <c r="B3" s="1" t="s">
        <v>37</v>
      </c>
    </row>
    <row r="4" spans="1:2">
      <c r="B4" s="1" t="s">
        <v>5</v>
      </c>
    </row>
    <row r="5" spans="1:2">
      <c r="B5" s="1" t="s">
        <v>30</v>
      </c>
    </row>
    <row r="6" spans="1:2">
      <c r="B6" s="1" t="s">
        <v>17</v>
      </c>
    </row>
    <row r="7" spans="1:2">
      <c r="B7" s="1" t="s">
        <v>36</v>
      </c>
    </row>
    <row r="8" spans="1:2">
      <c r="A8" t="s">
        <v>115</v>
      </c>
      <c r="B8" s="1" t="s">
        <v>35</v>
      </c>
    </row>
    <row r="9" spans="1:2">
      <c r="B9" s="1" t="s">
        <v>54</v>
      </c>
    </row>
    <row r="10" spans="1:2">
      <c r="B10" s="9" t="s">
        <v>6</v>
      </c>
    </row>
    <row r="11" spans="1:2">
      <c r="B11" s="1" t="s">
        <v>466</v>
      </c>
    </row>
    <row r="12" spans="1:2">
      <c r="B12" s="1" t="s">
        <v>34</v>
      </c>
    </row>
    <row r="13" spans="1:2">
      <c r="B13" s="1" t="s">
        <v>39</v>
      </c>
    </row>
    <row r="14" spans="1:2">
      <c r="A14" t="s">
        <v>115</v>
      </c>
      <c r="B14" s="1" t="s">
        <v>2</v>
      </c>
    </row>
    <row r="15" spans="1:2">
      <c r="B15" s="16" t="s">
        <v>56</v>
      </c>
    </row>
    <row r="16" spans="1:2">
      <c r="B16" s="16" t="s">
        <v>83</v>
      </c>
    </row>
    <row r="17" spans="1:2">
      <c r="B17" s="1" t="s">
        <v>11</v>
      </c>
    </row>
    <row r="18" spans="1:2">
      <c r="A18" t="s">
        <v>115</v>
      </c>
      <c r="B18" s="1" t="s">
        <v>48</v>
      </c>
    </row>
    <row r="19" spans="1:2">
      <c r="B19" s="16" t="s">
        <v>64</v>
      </c>
    </row>
    <row r="20" spans="1:2">
      <c r="B20" s="16" t="s">
        <v>50</v>
      </c>
    </row>
    <row r="21" spans="1:2">
      <c r="B21" s="1" t="s">
        <v>28</v>
      </c>
    </row>
    <row r="22" spans="1:2">
      <c r="B22" s="1" t="s">
        <v>29</v>
      </c>
    </row>
    <row r="23" spans="1:2">
      <c r="A23" t="s">
        <v>115</v>
      </c>
      <c r="B23" s="1" t="s">
        <v>95</v>
      </c>
    </row>
    <row r="24" spans="1:2">
      <c r="B24" s="1" t="s">
        <v>23</v>
      </c>
    </row>
    <row r="25" spans="1:2">
      <c r="B25" s="1" t="s">
        <v>96</v>
      </c>
    </row>
    <row r="26" spans="1:2">
      <c r="B26" s="1" t="s">
        <v>87</v>
      </c>
    </row>
    <row r="27" spans="1:2">
      <c r="B27" s="1" t="s">
        <v>7</v>
      </c>
    </row>
    <row r="28" spans="1:2">
      <c r="B28" s="1" t="s">
        <v>265</v>
      </c>
    </row>
    <row r="29" spans="1:2">
      <c r="B29" s="1" t="s">
        <v>9</v>
      </c>
    </row>
    <row r="30" spans="1:2">
      <c r="B30" s="1" t="s">
        <v>59</v>
      </c>
    </row>
    <row r="31" spans="1:2">
      <c r="B31" s="1" t="s">
        <v>12</v>
      </c>
    </row>
    <row r="32" spans="1:2">
      <c r="B32" s="1" t="s">
        <v>16</v>
      </c>
    </row>
    <row r="33" spans="1:2">
      <c r="B33" s="1" t="s">
        <v>62</v>
      </c>
    </row>
    <row r="34" spans="1:2">
      <c r="B34" s="1" t="s">
        <v>75</v>
      </c>
    </row>
    <row r="35" spans="1:2">
      <c r="A35" t="s">
        <v>115</v>
      </c>
      <c r="B35" s="1" t="s">
        <v>68</v>
      </c>
    </row>
    <row r="36" spans="1:2">
      <c r="B36" s="1" t="s">
        <v>90</v>
      </c>
    </row>
    <row r="37" spans="1:2">
      <c r="B37" s="1" t="s">
        <v>20</v>
      </c>
    </row>
    <row r="38" spans="1:2">
      <c r="B38" s="1" t="s">
        <v>43</v>
      </c>
    </row>
    <row r="39" spans="1:2">
      <c r="B39" s="1" t="s">
        <v>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Output</vt:lpstr>
      <vt:lpstr>Countries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Golden</dc:creator>
  <cp:lastModifiedBy>Roberta Weisbrod</cp:lastModifiedBy>
  <dcterms:created xsi:type="dcterms:W3CDTF">2014-05-08T17:42:51Z</dcterms:created>
  <dcterms:modified xsi:type="dcterms:W3CDTF">2014-09-15T13:44:41Z</dcterms:modified>
</cp:coreProperties>
</file>